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pauly\Desktop\"/>
    </mc:Choice>
  </mc:AlternateContent>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84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V6" i="5"/>
  <c r="J6" i="5"/>
  <c r="E6" i="5"/>
  <c r="V7" i="5"/>
  <c r="J7" i="5"/>
  <c r="E7" i="5"/>
  <c r="X7" i="5" s="1"/>
  <c r="V8" i="5"/>
  <c r="J8" i="5"/>
  <c r="E8" i="5"/>
  <c r="V9" i="5"/>
  <c r="J9" i="5"/>
  <c r="E9" i="5"/>
  <c r="V10" i="5"/>
  <c r="J10" i="5"/>
  <c r="E10" i="5"/>
  <c r="V11" i="5"/>
  <c r="J11" i="5"/>
  <c r="E11" i="5"/>
  <c r="X11" i="5" s="1"/>
  <c r="V12" i="5"/>
  <c r="J12" i="5"/>
  <c r="E12" i="5"/>
  <c r="V13" i="5"/>
  <c r="J13" i="5"/>
  <c r="E13" i="5"/>
  <c r="X13" i="5" s="1"/>
  <c r="V14" i="5"/>
  <c r="J14" i="5"/>
  <c r="E14" i="5"/>
  <c r="V15" i="5"/>
  <c r="J15" i="5"/>
  <c r="E15" i="5"/>
  <c r="V16" i="5"/>
  <c r="J16" i="5"/>
  <c r="E16" i="5"/>
  <c r="V17" i="5"/>
  <c r="J17" i="5"/>
  <c r="E17" i="5"/>
  <c r="X17" i="5" s="1"/>
  <c r="V18" i="5"/>
  <c r="J18" i="5"/>
  <c r="E18" i="5"/>
  <c r="V19" i="5"/>
  <c r="J19" i="5"/>
  <c r="E19" i="5"/>
  <c r="V20" i="5"/>
  <c r="J20" i="5"/>
  <c r="E20" i="5"/>
  <c r="V21" i="5"/>
  <c r="J21" i="5"/>
  <c r="E21" i="5"/>
  <c r="X21" i="5" s="1"/>
  <c r="V22" i="5"/>
  <c r="J22" i="5"/>
  <c r="E22" i="5"/>
  <c r="V23" i="5"/>
  <c r="J23" i="5"/>
  <c r="E23" i="5"/>
  <c r="X23" i="5" s="1"/>
  <c r="V24" i="5"/>
  <c r="J24" i="5"/>
  <c r="E24" i="5"/>
  <c r="V25" i="5"/>
  <c r="J25" i="5"/>
  <c r="E25" i="5"/>
  <c r="X25" i="5" s="1"/>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26" i="5"/>
  <c r="E26" i="5"/>
  <c r="V27" i="5"/>
  <c r="E27" i="5"/>
  <c r="X27" i="5" s="1"/>
  <c r="V28" i="5"/>
  <c r="E28" i="5"/>
  <c r="V29" i="5"/>
  <c r="E29" i="5"/>
  <c r="V30" i="5"/>
  <c r="E30" i="5"/>
  <c r="V31" i="5"/>
  <c r="E31" i="5"/>
  <c r="V32" i="5"/>
  <c r="E32" i="5"/>
  <c r="V33" i="5"/>
  <c r="E33" i="5"/>
  <c r="X33" i="5" s="1"/>
  <c r="V34" i="5"/>
  <c r="E34" i="5"/>
  <c r="V35" i="5"/>
  <c r="E35" i="5"/>
  <c r="X35" i="5" s="1"/>
  <c r="V36" i="5"/>
  <c r="E36" i="5"/>
  <c r="V37" i="5"/>
  <c r="E37" i="5"/>
  <c r="V38" i="5"/>
  <c r="E38" i="5"/>
  <c r="V39" i="5"/>
  <c r="E39" i="5"/>
  <c r="X39" i="5" s="1"/>
  <c r="V40" i="5"/>
  <c r="E40" i="5"/>
  <c r="V41" i="5"/>
  <c r="E41" i="5"/>
  <c r="X41" i="5" s="1"/>
  <c r="V42" i="5"/>
  <c r="E42" i="5"/>
  <c r="V43" i="5"/>
  <c r="E43" i="5"/>
  <c r="V44" i="5"/>
  <c r="E44" i="5"/>
  <c r="V45" i="5"/>
  <c r="E45" i="5"/>
  <c r="X45" i="5" s="1"/>
  <c r="V46" i="5"/>
  <c r="E46" i="5"/>
  <c r="V47" i="5"/>
  <c r="E47" i="5"/>
  <c r="X47" i="5" s="1"/>
  <c r="V48" i="5"/>
  <c r="E48" i="5"/>
  <c r="V49" i="5"/>
  <c r="E49" i="5"/>
  <c r="X49" i="5" s="1"/>
  <c r="V50" i="5"/>
  <c r="E50" i="5"/>
  <c r="V51" i="5"/>
  <c r="E51" i="5"/>
  <c r="X51" i="5" s="1"/>
  <c r="V52" i="5"/>
  <c r="E52" i="5"/>
  <c r="V53" i="5"/>
  <c r="E53" i="5"/>
  <c r="V54" i="5"/>
  <c r="E54" i="5"/>
  <c r="V55" i="5"/>
  <c r="E55" i="5"/>
  <c r="X55" i="5" s="1"/>
  <c r="V56" i="5"/>
  <c r="E56" i="5"/>
  <c r="V57" i="5"/>
  <c r="E57" i="5"/>
  <c r="X57" i="5" s="1"/>
  <c r="V58" i="5"/>
  <c r="E58" i="5"/>
  <c r="V59" i="5"/>
  <c r="E59" i="5"/>
  <c r="X59" i="5" s="1"/>
  <c r="V60" i="5"/>
  <c r="E60" i="5"/>
  <c r="V61" i="5"/>
  <c r="E61" i="5"/>
  <c r="X61" i="5" s="1"/>
  <c r="V62" i="5"/>
  <c r="E62" i="5"/>
  <c r="V63" i="5"/>
  <c r="E63" i="5"/>
  <c r="X63" i="5" s="1"/>
  <c r="V64" i="5"/>
  <c r="E64" i="5"/>
  <c r="V65" i="5"/>
  <c r="E65" i="5"/>
  <c r="X65" i="5" s="1"/>
  <c r="V66" i="5"/>
  <c r="E66" i="5"/>
  <c r="V67" i="5"/>
  <c r="E67" i="5"/>
  <c r="X67" i="5" s="1"/>
  <c r="V68" i="5"/>
  <c r="E68" i="5"/>
  <c r="V69" i="5"/>
  <c r="E69" i="5"/>
  <c r="X69" i="5" s="1"/>
  <c r="V70" i="5"/>
  <c r="E70" i="5"/>
  <c r="V71" i="5"/>
  <c r="E71" i="5"/>
  <c r="V72" i="5"/>
  <c r="E72" i="5"/>
  <c r="V73" i="5"/>
  <c r="E73" i="5"/>
  <c r="X73" i="5" s="1"/>
  <c r="V74" i="5"/>
  <c r="E74" i="5"/>
  <c r="V75" i="5"/>
  <c r="E75" i="5"/>
  <c r="X75" i="5" s="1"/>
  <c r="V76" i="5"/>
  <c r="E76" i="5"/>
  <c r="V77" i="5"/>
  <c r="E77" i="5"/>
  <c r="X77" i="5" s="1"/>
  <c r="V78" i="5"/>
  <c r="E78" i="5"/>
  <c r="V79" i="5"/>
  <c r="E79" i="5"/>
  <c r="X79" i="5" s="1"/>
  <c r="V80" i="5"/>
  <c r="E80" i="5"/>
  <c r="V81" i="5"/>
  <c r="E81" i="5"/>
  <c r="X81" i="5" s="1"/>
  <c r="V82" i="5"/>
  <c r="E82" i="5"/>
  <c r="V83" i="5"/>
  <c r="E83" i="5"/>
  <c r="X83" i="5" s="1"/>
  <c r="V84" i="5"/>
  <c r="E84" i="5"/>
  <c r="V85" i="5"/>
  <c r="E85" i="5"/>
  <c r="X85" i="5" s="1"/>
  <c r="V86" i="5"/>
  <c r="E86" i="5"/>
  <c r="V87" i="5"/>
  <c r="E87" i="5"/>
  <c r="V88" i="5"/>
  <c r="E88" i="5"/>
  <c r="V89" i="5"/>
  <c r="E89" i="5"/>
  <c r="X89" i="5" s="1"/>
  <c r="V90" i="5"/>
  <c r="E90" i="5"/>
  <c r="V91" i="5"/>
  <c r="E91" i="5"/>
  <c r="V92" i="5"/>
  <c r="E92" i="5"/>
  <c r="V93" i="5"/>
  <c r="E93" i="5"/>
  <c r="X93" i="5" s="1"/>
  <c r="V94" i="5"/>
  <c r="E94" i="5"/>
  <c r="V95" i="5"/>
  <c r="E95" i="5"/>
  <c r="X95" i="5" s="1"/>
  <c r="V96" i="5"/>
  <c r="E96" i="5"/>
  <c r="V97" i="5"/>
  <c r="E97" i="5"/>
  <c r="X97" i="5" s="1"/>
  <c r="V98" i="5"/>
  <c r="E98" i="5"/>
  <c r="V99" i="5"/>
  <c r="E99" i="5"/>
  <c r="X99" i="5" s="1"/>
  <c r="V100" i="5"/>
  <c r="E100" i="5"/>
  <c r="V101" i="5"/>
  <c r="E101" i="5"/>
  <c r="X101" i="5" s="1"/>
  <c r="V102" i="5"/>
  <c r="E102" i="5"/>
  <c r="V103" i="5"/>
  <c r="E103" i="5"/>
  <c r="V104" i="5"/>
  <c r="E104" i="5"/>
  <c r="V105" i="5"/>
  <c r="E105" i="5"/>
  <c r="X105" i="5" s="1"/>
  <c r="V106" i="5"/>
  <c r="E106" i="5"/>
  <c r="V107" i="5"/>
  <c r="E107" i="5"/>
  <c r="X107" i="5" s="1"/>
  <c r="V108" i="5"/>
  <c r="E108" i="5"/>
  <c r="V109" i="5"/>
  <c r="E109" i="5"/>
  <c r="V110" i="5"/>
  <c r="E110" i="5"/>
  <c r="V111" i="5"/>
  <c r="E111" i="5"/>
  <c r="V112" i="5"/>
  <c r="E112" i="5"/>
  <c r="V113" i="5"/>
  <c r="E113" i="5"/>
  <c r="V114" i="5"/>
  <c r="E114" i="5"/>
  <c r="V115" i="5"/>
  <c r="E115" i="5"/>
  <c r="V116" i="5"/>
  <c r="E116" i="5"/>
  <c r="V117" i="5"/>
  <c r="E117" i="5"/>
  <c r="X117" i="5" s="1"/>
  <c r="V118" i="5"/>
  <c r="E118" i="5"/>
  <c r="V119" i="5"/>
  <c r="E119" i="5"/>
  <c r="X119" i="5" s="1"/>
  <c r="V120" i="5"/>
  <c r="E120" i="5"/>
  <c r="V121" i="5"/>
  <c r="E121" i="5"/>
  <c r="V122" i="5"/>
  <c r="E122" i="5"/>
  <c r="V123" i="5"/>
  <c r="E123" i="5"/>
  <c r="X123" i="5" s="1"/>
  <c r="V124" i="5"/>
  <c r="E124" i="5"/>
  <c r="V125" i="5"/>
  <c r="E125" i="5"/>
  <c r="X125" i="5" s="1"/>
  <c r="V126" i="5"/>
  <c r="E126" i="5"/>
  <c r="V127" i="5"/>
  <c r="E127" i="5"/>
  <c r="X127" i="5" s="1"/>
  <c r="V128" i="5"/>
  <c r="E128" i="5"/>
  <c r="V129" i="5"/>
  <c r="E129" i="5"/>
  <c r="X129" i="5" s="1"/>
  <c r="V130" i="5"/>
  <c r="E130" i="5"/>
  <c r="V131" i="5"/>
  <c r="E131" i="5"/>
  <c r="V132" i="5"/>
  <c r="E132" i="5"/>
  <c r="V133" i="5"/>
  <c r="E133" i="5"/>
  <c r="X133" i="5" s="1"/>
  <c r="V134" i="5"/>
  <c r="E134" i="5"/>
  <c r="V135" i="5"/>
  <c r="E135" i="5"/>
  <c r="X135" i="5" s="1"/>
  <c r="V136" i="5"/>
  <c r="E136" i="5"/>
  <c r="V137" i="5"/>
  <c r="E137" i="5"/>
  <c r="X137" i="5" s="1"/>
  <c r="V138" i="5"/>
  <c r="E138" i="5"/>
  <c r="V139" i="5"/>
  <c r="E139" i="5"/>
  <c r="X139" i="5" s="1"/>
  <c r="V140" i="5"/>
  <c r="E140" i="5"/>
  <c r="V141" i="5"/>
  <c r="E141" i="5"/>
  <c r="X141" i="5" s="1"/>
  <c r="V142" i="5"/>
  <c r="E142" i="5"/>
  <c r="V143" i="5"/>
  <c r="E143" i="5"/>
  <c r="X143" i="5" s="1"/>
  <c r="V144" i="5"/>
  <c r="E144" i="5"/>
  <c r="V145" i="5"/>
  <c r="E145" i="5"/>
  <c r="V146" i="5"/>
  <c r="E146" i="5"/>
  <c r="V147" i="5"/>
  <c r="E147" i="5"/>
  <c r="V148" i="5"/>
  <c r="E148" i="5"/>
  <c r="V149" i="5"/>
  <c r="E149" i="5"/>
  <c r="V150" i="5"/>
  <c r="E150" i="5"/>
  <c r="V151" i="5"/>
  <c r="E151" i="5"/>
  <c r="V152" i="5"/>
  <c r="E152" i="5"/>
  <c r="V153" i="5"/>
  <c r="E153" i="5"/>
  <c r="X153" i="5" s="1"/>
  <c r="V154" i="5"/>
  <c r="E154" i="5"/>
  <c r="V155" i="5"/>
  <c r="E155" i="5"/>
  <c r="X155" i="5" s="1"/>
  <c r="V156" i="5"/>
  <c r="E156" i="5"/>
  <c r="V157" i="5"/>
  <c r="E157" i="5"/>
  <c r="V158" i="5"/>
  <c r="E158" i="5"/>
  <c r="V159" i="5"/>
  <c r="E159" i="5"/>
  <c r="X159" i="5" s="1"/>
  <c r="V160" i="5"/>
  <c r="E160" i="5"/>
  <c r="V161" i="5"/>
  <c r="E161" i="5"/>
  <c r="X161" i="5" s="1"/>
  <c r="V162" i="5"/>
  <c r="E162" i="5"/>
  <c r="V163" i="5"/>
  <c r="E163" i="5"/>
  <c r="V164" i="5"/>
  <c r="E164" i="5"/>
  <c r="V165" i="5"/>
  <c r="E165" i="5"/>
  <c r="V166" i="5"/>
  <c r="E166" i="5"/>
  <c r="V167" i="5"/>
  <c r="E167" i="5"/>
  <c r="X167" i="5" s="1"/>
  <c r="V168" i="5"/>
  <c r="E168" i="5"/>
  <c r="V169" i="5"/>
  <c r="E169" i="5"/>
  <c r="X169" i="5" s="1"/>
  <c r="V170" i="5"/>
  <c r="E170" i="5"/>
  <c r="V171" i="5"/>
  <c r="E171" i="5"/>
  <c r="X171" i="5" s="1"/>
  <c r="V172" i="5"/>
  <c r="E172" i="5"/>
  <c r="V173" i="5"/>
  <c r="E173" i="5"/>
  <c r="X173" i="5" s="1"/>
  <c r="V174" i="5"/>
  <c r="E174" i="5"/>
  <c r="V175" i="5"/>
  <c r="E175" i="5"/>
  <c r="V176" i="5"/>
  <c r="E176" i="5"/>
  <c r="V177" i="5"/>
  <c r="E177" i="5"/>
  <c r="X177" i="5" s="1"/>
  <c r="V178" i="5"/>
  <c r="E178" i="5"/>
  <c r="V179" i="5"/>
  <c r="E179" i="5"/>
  <c r="X179" i="5" s="1"/>
  <c r="V180" i="5"/>
  <c r="E180" i="5"/>
  <c r="V181" i="5"/>
  <c r="E181" i="5"/>
  <c r="X181" i="5" s="1"/>
  <c r="V182" i="5"/>
  <c r="E182" i="5"/>
  <c r="V183" i="5"/>
  <c r="E183" i="5"/>
  <c r="X183" i="5" s="1"/>
  <c r="V184" i="5"/>
  <c r="E184" i="5"/>
  <c r="V185" i="5"/>
  <c r="E185" i="5"/>
  <c r="X185" i="5" s="1"/>
  <c r="V186" i="5"/>
  <c r="E186" i="5"/>
  <c r="V187" i="5"/>
  <c r="E187" i="5"/>
  <c r="X187" i="5" s="1"/>
  <c r="V188" i="5"/>
  <c r="E188" i="5"/>
  <c r="V189" i="5"/>
  <c r="E189" i="5"/>
  <c r="V190" i="5"/>
  <c r="E190" i="5"/>
  <c r="V191" i="5"/>
  <c r="E191" i="5"/>
  <c r="V192" i="5"/>
  <c r="E192" i="5"/>
  <c r="V193" i="5"/>
  <c r="E193" i="5"/>
  <c r="X193" i="5" s="1"/>
  <c r="V194" i="5"/>
  <c r="E194" i="5"/>
  <c r="V195" i="5"/>
  <c r="E195" i="5"/>
  <c r="X195" i="5" s="1"/>
  <c r="V196" i="5"/>
  <c r="E196" i="5"/>
  <c r="V197" i="5"/>
  <c r="E197" i="5"/>
  <c r="X197" i="5" s="1"/>
  <c r="V198" i="5"/>
  <c r="E198" i="5"/>
  <c r="V199" i="5"/>
  <c r="E199" i="5"/>
  <c r="X199" i="5" s="1"/>
  <c r="V200" i="5"/>
  <c r="E200" i="5"/>
  <c r="V201" i="5"/>
  <c r="E201" i="5"/>
  <c r="V202" i="5"/>
  <c r="E202" i="5"/>
  <c r="V203" i="5"/>
  <c r="E203" i="5"/>
  <c r="X203" i="5" s="1"/>
  <c r="V204" i="5"/>
  <c r="E204" i="5"/>
  <c r="V205" i="5"/>
  <c r="E205" i="5"/>
  <c r="V206" i="5"/>
  <c r="E206" i="5"/>
  <c r="V207" i="5"/>
  <c r="E207" i="5"/>
  <c r="V208" i="5"/>
  <c r="E208" i="5"/>
  <c r="V209" i="5"/>
  <c r="E209" i="5"/>
  <c r="X209" i="5" s="1"/>
  <c r="V210" i="5"/>
  <c r="E210" i="5"/>
  <c r="V211" i="5"/>
  <c r="E211" i="5"/>
  <c r="V212" i="5"/>
  <c r="E212" i="5"/>
  <c r="V213" i="5"/>
  <c r="E213" i="5"/>
  <c r="X213" i="5" s="1"/>
  <c r="V214" i="5"/>
  <c r="E214" i="5"/>
  <c r="V215" i="5"/>
  <c r="E215" i="5"/>
  <c r="V216" i="5"/>
  <c r="E216" i="5"/>
  <c r="V217" i="5"/>
  <c r="E217" i="5"/>
  <c r="V218" i="5"/>
  <c r="E218" i="5"/>
  <c r="V219" i="5"/>
  <c r="E219" i="5"/>
  <c r="X219" i="5" s="1"/>
  <c r="V220" i="5"/>
  <c r="E220" i="5"/>
  <c r="V221" i="5"/>
  <c r="E221" i="5"/>
  <c r="V222" i="5"/>
  <c r="E222" i="5"/>
  <c r="V223" i="5"/>
  <c r="E223" i="5"/>
  <c r="X223" i="5" s="1"/>
  <c r="V224" i="5"/>
  <c r="E224" i="5"/>
  <c r="V225" i="5"/>
  <c r="E225" i="5"/>
  <c r="X225" i="5" s="1"/>
  <c r="V226" i="5"/>
  <c r="E226" i="5"/>
  <c r="V227" i="5"/>
  <c r="E227" i="5"/>
  <c r="X227" i="5" s="1"/>
  <c r="V228" i="5"/>
  <c r="E228" i="5"/>
  <c r="V229" i="5"/>
  <c r="E229" i="5"/>
  <c r="V230" i="5"/>
  <c r="E230" i="5"/>
  <c r="V231" i="5"/>
  <c r="E231" i="5"/>
  <c r="X231" i="5" s="1"/>
  <c r="V232" i="5"/>
  <c r="E232" i="5"/>
  <c r="V233" i="5"/>
  <c r="E233" i="5"/>
  <c r="V234" i="5"/>
  <c r="E234" i="5"/>
  <c r="V235" i="5"/>
  <c r="E235" i="5"/>
  <c r="X235" i="5" s="1"/>
  <c r="V236" i="5"/>
  <c r="E236" i="5"/>
  <c r="V237" i="5"/>
  <c r="E237" i="5"/>
  <c r="X237" i="5" s="1"/>
  <c r="V238" i="5"/>
  <c r="E238" i="5"/>
  <c r="V239" i="5"/>
  <c r="E239" i="5"/>
  <c r="V240" i="5"/>
  <c r="E240" i="5"/>
  <c r="V241" i="5"/>
  <c r="E241" i="5"/>
  <c r="V242" i="5"/>
  <c r="E242" i="5"/>
  <c r="V243" i="5"/>
  <c r="E243" i="5"/>
  <c r="V244" i="5"/>
  <c r="E244" i="5"/>
  <c r="V245" i="5"/>
  <c r="E245" i="5"/>
  <c r="V246" i="5"/>
  <c r="E246" i="5"/>
  <c r="V247" i="5"/>
  <c r="E247" i="5"/>
  <c r="X247" i="5" s="1"/>
  <c r="V248" i="5"/>
  <c r="E248" i="5"/>
  <c r="V249" i="5"/>
  <c r="E249" i="5"/>
  <c r="V250" i="5"/>
  <c r="E250" i="5"/>
  <c r="V251" i="5"/>
  <c r="E251" i="5"/>
  <c r="V252" i="5"/>
  <c r="E252" i="5"/>
  <c r="V253" i="5"/>
  <c r="E253" i="5"/>
  <c r="V254" i="5"/>
  <c r="E254" i="5"/>
  <c r="V255" i="5"/>
  <c r="E255" i="5"/>
  <c r="X255" i="5" s="1"/>
  <c r="V256" i="5"/>
  <c r="E256" i="5"/>
  <c r="V257" i="5"/>
  <c r="E257" i="5"/>
  <c r="X257" i="5" s="1"/>
  <c r="V258" i="5"/>
  <c r="E258" i="5"/>
  <c r="V259" i="5"/>
  <c r="E259" i="5"/>
  <c r="X259" i="5" s="1"/>
  <c r="V260" i="5"/>
  <c r="E260" i="5"/>
  <c r="V261" i="5"/>
  <c r="E261" i="5"/>
  <c r="V262" i="5"/>
  <c r="E262" i="5"/>
  <c r="V263" i="5"/>
  <c r="E263" i="5"/>
  <c r="X263" i="5" s="1"/>
  <c r="V264" i="5"/>
  <c r="E264" i="5"/>
  <c r="V265" i="5"/>
  <c r="E265" i="5"/>
  <c r="V266" i="5"/>
  <c r="E266" i="5"/>
  <c r="V267" i="5"/>
  <c r="E267" i="5"/>
  <c r="X267" i="5" s="1"/>
  <c r="V268" i="5"/>
  <c r="E268" i="5"/>
  <c r="V269" i="5"/>
  <c r="E269" i="5"/>
  <c r="X269" i="5" s="1"/>
  <c r="V270" i="5"/>
  <c r="E270" i="5"/>
  <c r="V271" i="5"/>
  <c r="E271" i="5"/>
  <c r="X271" i="5" s="1"/>
  <c r="V272" i="5"/>
  <c r="E272" i="5"/>
  <c r="V273" i="5"/>
  <c r="E273" i="5"/>
  <c r="X273" i="5" s="1"/>
  <c r="V274" i="5"/>
  <c r="E274" i="5"/>
  <c r="V275" i="5"/>
  <c r="E275" i="5"/>
  <c r="V276" i="5"/>
  <c r="E276" i="5"/>
  <c r="V277" i="5"/>
  <c r="E277" i="5"/>
  <c r="V278" i="5"/>
  <c r="E278" i="5"/>
  <c r="V279" i="5"/>
  <c r="E279" i="5"/>
  <c r="V280" i="5"/>
  <c r="E280" i="5"/>
  <c r="V281" i="5"/>
  <c r="E281" i="5"/>
  <c r="V282" i="5"/>
  <c r="E282" i="5"/>
  <c r="V283" i="5"/>
  <c r="E283" i="5"/>
  <c r="X283" i="5" s="1"/>
  <c r="V284" i="5"/>
  <c r="E284" i="5"/>
  <c r="V285" i="5"/>
  <c r="E285" i="5"/>
  <c r="V286" i="5"/>
  <c r="E286" i="5"/>
  <c r="V287" i="5"/>
  <c r="E287" i="5"/>
  <c r="V288" i="5"/>
  <c r="E288" i="5"/>
  <c r="V289" i="5"/>
  <c r="E289" i="5"/>
  <c r="X289" i="5" s="1"/>
  <c r="V290" i="5"/>
  <c r="E290" i="5"/>
  <c r="V291" i="5"/>
  <c r="E291" i="5"/>
  <c r="X291" i="5" s="1"/>
  <c r="V292" i="5"/>
  <c r="E292" i="5"/>
  <c r="V293" i="5"/>
  <c r="E293" i="5"/>
  <c r="V294" i="5"/>
  <c r="E294" i="5"/>
  <c r="V295" i="5"/>
  <c r="E295" i="5"/>
  <c r="X295" i="5" s="1"/>
  <c r="V296" i="5"/>
  <c r="E296" i="5"/>
  <c r="V297" i="5"/>
  <c r="E297" i="5"/>
  <c r="V298" i="5"/>
  <c r="E298" i="5"/>
  <c r="V299" i="5"/>
  <c r="E299" i="5"/>
  <c r="V300" i="5"/>
  <c r="E300" i="5"/>
  <c r="V301" i="5"/>
  <c r="E301" i="5"/>
  <c r="V302" i="5"/>
  <c r="E302" i="5"/>
  <c r="V303" i="5"/>
  <c r="E303" i="5"/>
  <c r="V304" i="5"/>
  <c r="E304" i="5"/>
  <c r="V305" i="5"/>
  <c r="E305" i="5"/>
  <c r="V306" i="5"/>
  <c r="E306" i="5"/>
  <c r="V307" i="5"/>
  <c r="E307" i="5"/>
  <c r="X307" i="5" s="1"/>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X337" i="5" s="1"/>
  <c r="V338" i="5"/>
  <c r="E338" i="5"/>
  <c r="V339" i="5"/>
  <c r="E339" i="5"/>
  <c r="V340" i="5"/>
  <c r="E340" i="5"/>
  <c r="V341" i="5"/>
  <c r="E341" i="5"/>
  <c r="X341" i="5" s="1"/>
  <c r="V342" i="5"/>
  <c r="E342" i="5"/>
  <c r="V343" i="5"/>
  <c r="E343" i="5"/>
  <c r="X343" i="5" s="1"/>
  <c r="V344" i="5"/>
  <c r="E344" i="5"/>
  <c r="V345" i="5"/>
  <c r="E345" i="5"/>
  <c r="V346" i="5"/>
  <c r="E346" i="5"/>
  <c r="V347" i="5"/>
  <c r="E347" i="5"/>
  <c r="V348" i="5"/>
  <c r="E348" i="5"/>
  <c r="V349" i="5"/>
  <c r="E349" i="5"/>
  <c r="X349" i="5" s="1"/>
  <c r="V350" i="5"/>
  <c r="E350" i="5"/>
  <c r="V351" i="5"/>
  <c r="E351" i="5"/>
  <c r="X351" i="5" s="1"/>
  <c r="V352" i="5"/>
  <c r="E352" i="5"/>
  <c r="V353" i="5"/>
  <c r="E353" i="5"/>
  <c r="V354" i="5"/>
  <c r="E354" i="5"/>
  <c r="V355" i="5"/>
  <c r="E355" i="5"/>
  <c r="V356" i="5"/>
  <c r="E356" i="5"/>
  <c r="V357" i="5"/>
  <c r="E357" i="5"/>
  <c r="V358" i="5"/>
  <c r="E358" i="5"/>
  <c r="V359" i="5"/>
  <c r="E359" i="5"/>
  <c r="V360" i="5"/>
  <c r="E360" i="5"/>
  <c r="V361" i="5"/>
  <c r="E361" i="5"/>
  <c r="X361" i="5" s="1"/>
  <c r="V362" i="5"/>
  <c r="E362" i="5"/>
  <c r="V363" i="5"/>
  <c r="E363" i="5"/>
  <c r="V364" i="5"/>
  <c r="E364" i="5"/>
  <c r="V365" i="5"/>
  <c r="E365" i="5"/>
  <c r="V366" i="5"/>
  <c r="E366" i="5"/>
  <c r="V367" i="5"/>
  <c r="E367" i="5"/>
  <c r="V368" i="5"/>
  <c r="E368" i="5"/>
  <c r="V369" i="5"/>
  <c r="E369" i="5"/>
  <c r="V370" i="5"/>
  <c r="E370" i="5"/>
  <c r="V371" i="5"/>
  <c r="E371" i="5"/>
  <c r="X371" i="5" s="1"/>
  <c r="V372" i="5"/>
  <c r="E372" i="5"/>
  <c r="V373" i="5"/>
  <c r="E373" i="5"/>
  <c r="V374" i="5"/>
  <c r="E374" i="5"/>
  <c r="V375" i="5"/>
  <c r="E375" i="5"/>
  <c r="V376" i="5"/>
  <c r="E376" i="5"/>
  <c r="V377" i="5"/>
  <c r="E377" i="5"/>
  <c r="X377" i="5" s="1"/>
  <c r="V378" i="5"/>
  <c r="E378" i="5"/>
  <c r="V379" i="5"/>
  <c r="E379" i="5"/>
  <c r="X379" i="5" s="1"/>
  <c r="V380" i="5"/>
  <c r="E380" i="5"/>
  <c r="V381" i="5"/>
  <c r="E381" i="5"/>
  <c r="X381" i="5" s="1"/>
  <c r="V382" i="5"/>
  <c r="E382" i="5"/>
  <c r="V383" i="5"/>
  <c r="E383" i="5"/>
  <c r="V384" i="5"/>
  <c r="E384" i="5"/>
  <c r="V385" i="5"/>
  <c r="E385" i="5"/>
  <c r="V386" i="5"/>
  <c r="E386" i="5"/>
  <c r="V387" i="5"/>
  <c r="E387" i="5"/>
  <c r="V388" i="5"/>
  <c r="E388" i="5"/>
  <c r="V389" i="5"/>
  <c r="E389" i="5"/>
  <c r="X389" i="5" s="1"/>
  <c r="V390" i="5"/>
  <c r="E390" i="5"/>
  <c r="V391" i="5"/>
  <c r="E391" i="5"/>
  <c r="V392" i="5"/>
  <c r="E392" i="5"/>
  <c r="V393" i="5"/>
  <c r="E393" i="5"/>
  <c r="X393" i="5" s="1"/>
  <c r="V394" i="5"/>
  <c r="E394" i="5"/>
  <c r="V395" i="5"/>
  <c r="E395" i="5"/>
  <c r="V396" i="5"/>
  <c r="E396" i="5"/>
  <c r="V397" i="5"/>
  <c r="E397" i="5"/>
  <c r="X397" i="5" s="1"/>
  <c r="V398" i="5"/>
  <c r="E398" i="5"/>
  <c r="V399" i="5"/>
  <c r="E399" i="5"/>
  <c r="X399" i="5" s="1"/>
  <c r="V400" i="5"/>
  <c r="E400" i="5"/>
  <c r="V401" i="5"/>
  <c r="E401" i="5"/>
  <c r="X401" i="5" s="1"/>
  <c r="V402" i="5"/>
  <c r="E402" i="5"/>
  <c r="V403" i="5"/>
  <c r="E403" i="5"/>
  <c r="V404" i="5"/>
  <c r="E404" i="5"/>
  <c r="V405" i="5"/>
  <c r="E405" i="5"/>
  <c r="X405" i="5" s="1"/>
  <c r="V406" i="5"/>
  <c r="E406" i="5"/>
  <c r="V407" i="5"/>
  <c r="E407" i="5"/>
  <c r="V408" i="5"/>
  <c r="E408" i="5"/>
  <c r="V409" i="5"/>
  <c r="E409" i="5"/>
  <c r="V410" i="5"/>
  <c r="E410" i="5"/>
  <c r="V411" i="5"/>
  <c r="E411" i="5"/>
  <c r="V412" i="5"/>
  <c r="E412" i="5"/>
  <c r="V413" i="5"/>
  <c r="E413" i="5"/>
  <c r="X413" i="5" s="1"/>
  <c r="V414" i="5"/>
  <c r="E414" i="5"/>
  <c r="V415" i="5"/>
  <c r="E415" i="5"/>
  <c r="V416" i="5"/>
  <c r="E416" i="5"/>
  <c r="V417" i="5"/>
  <c r="E417" i="5"/>
  <c r="X417" i="5" s="1"/>
  <c r="V418" i="5"/>
  <c r="E418" i="5"/>
  <c r="V419" i="5"/>
  <c r="E419" i="5"/>
  <c r="V420" i="5"/>
  <c r="E420" i="5"/>
  <c r="V421" i="5"/>
  <c r="E421" i="5"/>
  <c r="X421" i="5" s="1"/>
  <c r="V422" i="5"/>
  <c r="E422" i="5"/>
  <c r="V423" i="5"/>
  <c r="E423" i="5"/>
  <c r="V424" i="5"/>
  <c r="E424" i="5"/>
  <c r="V425" i="5"/>
  <c r="E425" i="5"/>
  <c r="X425" i="5" s="1"/>
  <c r="V426" i="5"/>
  <c r="E426" i="5"/>
  <c r="V427" i="5"/>
  <c r="E427" i="5"/>
  <c r="V428" i="5"/>
  <c r="E428" i="5"/>
  <c r="V429" i="5"/>
  <c r="E429" i="5"/>
  <c r="X429" i="5" s="1"/>
  <c r="V430" i="5"/>
  <c r="E430" i="5"/>
  <c r="V431" i="5"/>
  <c r="E431" i="5"/>
  <c r="V432" i="5"/>
  <c r="E432" i="5"/>
  <c r="V433" i="5"/>
  <c r="E433" i="5"/>
  <c r="V434" i="5"/>
  <c r="E434" i="5"/>
  <c r="V435" i="5"/>
  <c r="E435" i="5"/>
  <c r="V436" i="5"/>
  <c r="E436" i="5"/>
  <c r="V437" i="5"/>
  <c r="E437" i="5"/>
  <c r="X437" i="5" s="1"/>
  <c r="V438" i="5"/>
  <c r="E438" i="5"/>
  <c r="V439" i="5"/>
  <c r="E439" i="5"/>
  <c r="V440" i="5"/>
  <c r="E440" i="5"/>
  <c r="V441" i="5"/>
  <c r="E441" i="5"/>
  <c r="X441" i="5" s="1"/>
  <c r="V442" i="5"/>
  <c r="E442" i="5"/>
  <c r="V443" i="5"/>
  <c r="E443" i="5"/>
  <c r="V444" i="5"/>
  <c r="E444" i="5"/>
  <c r="V445" i="5"/>
  <c r="E445" i="5"/>
  <c r="X445" i="5" s="1"/>
  <c r="V446" i="5"/>
  <c r="E446" i="5"/>
  <c r="V447" i="5"/>
  <c r="E447" i="5"/>
  <c r="V448" i="5"/>
  <c r="E448" i="5"/>
  <c r="V449" i="5"/>
  <c r="E449" i="5"/>
  <c r="X449" i="5" s="1"/>
  <c r="V450" i="5"/>
  <c r="E450" i="5"/>
  <c r="V451" i="5"/>
  <c r="E451" i="5"/>
  <c r="V452" i="5"/>
  <c r="E452" i="5"/>
  <c r="V453" i="5"/>
  <c r="E453" i="5"/>
  <c r="X453" i="5" s="1"/>
  <c r="V454" i="5"/>
  <c r="E454" i="5"/>
  <c r="V455" i="5"/>
  <c r="E455" i="5"/>
  <c r="X455" i="5" s="1"/>
  <c r="V456" i="5"/>
  <c r="E456" i="5"/>
  <c r="V457" i="5"/>
  <c r="E457" i="5"/>
  <c r="X457" i="5" s="1"/>
  <c r="V458" i="5"/>
  <c r="E458" i="5"/>
  <c r="V459" i="5"/>
  <c r="E459" i="5"/>
  <c r="X459" i="5" s="1"/>
  <c r="V460" i="5"/>
  <c r="E460" i="5"/>
  <c r="V461" i="5"/>
  <c r="E461" i="5"/>
  <c r="X461" i="5" s="1"/>
  <c r="V462" i="5"/>
  <c r="E462" i="5"/>
  <c r="V463" i="5"/>
  <c r="E463" i="5"/>
  <c r="V464" i="5"/>
  <c r="E464" i="5"/>
  <c r="V465" i="5"/>
  <c r="E465" i="5"/>
  <c r="V466" i="5"/>
  <c r="E466" i="5"/>
  <c r="V467" i="5"/>
  <c r="E467" i="5"/>
  <c r="V468" i="5"/>
  <c r="E468" i="5"/>
  <c r="V469" i="5"/>
  <c r="E469" i="5"/>
  <c r="V470" i="5"/>
  <c r="E470" i="5"/>
  <c r="V471" i="5"/>
  <c r="E471" i="5"/>
  <c r="X471" i="5" s="1"/>
  <c r="V472" i="5"/>
  <c r="E472" i="5"/>
  <c r="V473" i="5"/>
  <c r="E473" i="5"/>
  <c r="V474" i="5"/>
  <c r="E474" i="5"/>
  <c r="V475" i="5"/>
  <c r="E475" i="5"/>
  <c r="V476" i="5"/>
  <c r="E476" i="5"/>
  <c r="V477" i="5"/>
  <c r="E477" i="5"/>
  <c r="V478" i="5"/>
  <c r="E478" i="5"/>
  <c r="V479" i="5"/>
  <c r="E479" i="5"/>
  <c r="X479" i="5" s="1"/>
  <c r="V480" i="5"/>
  <c r="E480" i="5"/>
  <c r="V481" i="5"/>
  <c r="E481" i="5"/>
  <c r="V482" i="5"/>
  <c r="E482" i="5"/>
  <c r="V483" i="5"/>
  <c r="E483" i="5"/>
  <c r="V484" i="5"/>
  <c r="E484" i="5"/>
  <c r="V485" i="5"/>
  <c r="E485" i="5"/>
  <c r="V486" i="5"/>
  <c r="E486" i="5"/>
  <c r="V487" i="5"/>
  <c r="E487" i="5"/>
  <c r="X487" i="5" s="1"/>
  <c r="V488" i="5"/>
  <c r="E488" i="5"/>
  <c r="V489" i="5"/>
  <c r="E489" i="5"/>
  <c r="V490" i="5"/>
  <c r="E490" i="5"/>
  <c r="V491" i="5"/>
  <c r="E491" i="5"/>
  <c r="X491" i="5" s="1"/>
  <c r="V492" i="5"/>
  <c r="E492" i="5"/>
  <c r="V493" i="5"/>
  <c r="E493" i="5"/>
  <c r="V494" i="5"/>
  <c r="E494" i="5"/>
  <c r="V495" i="5"/>
  <c r="E495" i="5"/>
  <c r="X495" i="5" s="1"/>
  <c r="V496" i="5"/>
  <c r="E496" i="5"/>
  <c r="V497" i="5"/>
  <c r="E497" i="5"/>
  <c r="V498" i="5"/>
  <c r="E498" i="5"/>
  <c r="V499" i="5"/>
  <c r="E499" i="5"/>
  <c r="X499" i="5" s="1"/>
  <c r="V500" i="5"/>
  <c r="E500" i="5"/>
  <c r="V501" i="5"/>
  <c r="E501" i="5"/>
  <c r="V502" i="5"/>
  <c r="E502" i="5"/>
  <c r="V503" i="5"/>
  <c r="E503" i="5"/>
  <c r="V504" i="5"/>
  <c r="E504" i="5"/>
  <c r="V505" i="5"/>
  <c r="E505" i="5"/>
  <c r="V506" i="5"/>
  <c r="E506" i="5"/>
  <c r="V507" i="5"/>
  <c r="E507" i="5"/>
  <c r="X507" i="5" s="1"/>
  <c r="V508" i="5"/>
  <c r="E508" i="5"/>
  <c r="V509" i="5"/>
  <c r="E509" i="5"/>
  <c r="V510" i="5"/>
  <c r="E510" i="5"/>
  <c r="V511" i="5"/>
  <c r="E511" i="5"/>
  <c r="X511" i="5" s="1"/>
  <c r="V512" i="5"/>
  <c r="E512" i="5"/>
  <c r="V513" i="5"/>
  <c r="E513" i="5"/>
  <c r="V514" i="5"/>
  <c r="E514" i="5"/>
  <c r="V515" i="5"/>
  <c r="E515" i="5"/>
  <c r="X515" i="5" s="1"/>
  <c r="V516" i="5"/>
  <c r="E516" i="5"/>
  <c r="V517" i="5"/>
  <c r="E517" i="5"/>
  <c r="V518" i="5"/>
  <c r="E518" i="5"/>
  <c r="V519" i="5"/>
  <c r="E519" i="5"/>
  <c r="X519" i="5" s="1"/>
  <c r="V520" i="5"/>
  <c r="E520" i="5"/>
  <c r="V521" i="5"/>
  <c r="E521" i="5"/>
  <c r="V522" i="5"/>
  <c r="E522" i="5"/>
  <c r="V523" i="5"/>
  <c r="E523" i="5"/>
  <c r="X523" i="5" s="1"/>
  <c r="V524" i="5"/>
  <c r="E524" i="5"/>
  <c r="V525" i="5"/>
  <c r="E525" i="5"/>
  <c r="V526" i="5"/>
  <c r="E526" i="5"/>
  <c r="V527" i="5"/>
  <c r="E527" i="5"/>
  <c r="X527" i="5" s="1"/>
  <c r="V528" i="5"/>
  <c r="E528" i="5"/>
  <c r="V529" i="5"/>
  <c r="E529" i="5"/>
  <c r="V530" i="5"/>
  <c r="E530" i="5"/>
  <c r="V531" i="5"/>
  <c r="E531" i="5"/>
  <c r="X531" i="5" s="1"/>
  <c r="V532" i="5"/>
  <c r="E532" i="5"/>
  <c r="V533" i="5"/>
  <c r="E533" i="5"/>
  <c r="V534" i="5"/>
  <c r="E534" i="5"/>
  <c r="V535" i="5"/>
  <c r="E535" i="5"/>
  <c r="V536" i="5"/>
  <c r="E536" i="5"/>
  <c r="V537" i="5"/>
  <c r="E537" i="5"/>
  <c r="V538" i="5"/>
  <c r="E538" i="5"/>
  <c r="V539" i="5"/>
  <c r="E539" i="5"/>
  <c r="X539" i="5" s="1"/>
  <c r="V540" i="5"/>
  <c r="E540" i="5"/>
  <c r="V541" i="5"/>
  <c r="E541" i="5"/>
  <c r="V542" i="5"/>
  <c r="E542" i="5"/>
  <c r="V543" i="5"/>
  <c r="E543" i="5"/>
  <c r="V544" i="5"/>
  <c r="E544" i="5"/>
  <c r="V545" i="5"/>
  <c r="E545" i="5"/>
  <c r="V546" i="5"/>
  <c r="E546" i="5"/>
  <c r="V547" i="5"/>
  <c r="E547" i="5"/>
  <c r="X547" i="5" s="1"/>
  <c r="V548" i="5"/>
  <c r="E548" i="5"/>
  <c r="V549" i="5"/>
  <c r="E549" i="5"/>
  <c r="V550" i="5"/>
  <c r="E550" i="5"/>
  <c r="V551" i="5"/>
  <c r="E551" i="5"/>
  <c r="X551" i="5" s="1"/>
  <c r="V552" i="5"/>
  <c r="E552" i="5"/>
  <c r="V553" i="5"/>
  <c r="E553" i="5"/>
  <c r="V554" i="5"/>
  <c r="E554" i="5"/>
  <c r="V555" i="5"/>
  <c r="E555" i="5"/>
  <c r="V556" i="5"/>
  <c r="E556" i="5"/>
  <c r="V557" i="5"/>
  <c r="E557" i="5"/>
  <c r="V558" i="5"/>
  <c r="E558" i="5"/>
  <c r="V559" i="5"/>
  <c r="E559" i="5"/>
  <c r="V560" i="5"/>
  <c r="E560" i="5"/>
  <c r="V561" i="5"/>
  <c r="E561" i="5"/>
  <c r="V562" i="5"/>
  <c r="E562" i="5"/>
  <c r="V563" i="5"/>
  <c r="E563" i="5"/>
  <c r="X563" i="5" s="1"/>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X681" i="5" s="1"/>
  <c r="V682" i="5"/>
  <c r="E682" i="5"/>
  <c r="V683" i="5"/>
  <c r="E683" i="5"/>
  <c r="X683" i="5" s="1"/>
  <c r="V684" i="5"/>
  <c r="E684" i="5"/>
  <c r="V685" i="5"/>
  <c r="E685" i="5"/>
  <c r="X685" i="5" s="1"/>
  <c r="V686" i="5"/>
  <c r="E686" i="5"/>
  <c r="V687" i="5"/>
  <c r="E687" i="5"/>
  <c r="V688" i="5"/>
  <c r="E688" i="5"/>
  <c r="V689" i="5"/>
  <c r="E689" i="5"/>
  <c r="X689" i="5" s="1"/>
  <c r="V690" i="5"/>
  <c r="E690" i="5"/>
  <c r="V691" i="5"/>
  <c r="E691" i="5"/>
  <c r="X691" i="5" s="1"/>
  <c r="V692" i="5"/>
  <c r="E692" i="5"/>
  <c r="V693" i="5"/>
  <c r="E693" i="5"/>
  <c r="X693" i="5" s="1"/>
  <c r="V694" i="5"/>
  <c r="E694" i="5"/>
  <c r="V695" i="5"/>
  <c r="E695" i="5"/>
  <c r="V696" i="5"/>
  <c r="E696" i="5"/>
  <c r="V697" i="5"/>
  <c r="E697" i="5"/>
  <c r="V698" i="5"/>
  <c r="E698" i="5"/>
  <c r="V699" i="5"/>
  <c r="E699" i="5"/>
  <c r="V700" i="5"/>
  <c r="E700" i="5"/>
  <c r="V701" i="5"/>
  <c r="E701" i="5"/>
  <c r="X701" i="5" s="1"/>
  <c r="V702" i="5"/>
  <c r="E702" i="5"/>
  <c r="V703" i="5"/>
  <c r="E703" i="5"/>
  <c r="V704" i="5"/>
  <c r="E704" i="5"/>
  <c r="V705" i="5"/>
  <c r="E705" i="5"/>
  <c r="V706" i="5"/>
  <c r="E706" i="5"/>
  <c r="V707" i="5"/>
  <c r="E707" i="5"/>
  <c r="X707" i="5" s="1"/>
  <c r="V708" i="5"/>
  <c r="E708" i="5"/>
  <c r="V709" i="5"/>
  <c r="E709" i="5"/>
  <c r="X709" i="5" s="1"/>
  <c r="V710" i="5"/>
  <c r="E710" i="5"/>
  <c r="V711" i="5"/>
  <c r="E711" i="5"/>
  <c r="X711" i="5" s="1"/>
  <c r="V712" i="5"/>
  <c r="E712" i="5"/>
  <c r="V713" i="5"/>
  <c r="E713" i="5"/>
  <c r="X713" i="5" s="1"/>
  <c r="V714" i="5"/>
  <c r="E714" i="5"/>
  <c r="V715" i="5"/>
  <c r="E715" i="5"/>
  <c r="X715" i="5" s="1"/>
  <c r="V716" i="5"/>
  <c r="E716" i="5"/>
  <c r="V717" i="5"/>
  <c r="E717" i="5"/>
  <c r="V718" i="5"/>
  <c r="E718" i="5"/>
  <c r="V719" i="5"/>
  <c r="E719" i="5"/>
  <c r="X719" i="5" s="1"/>
  <c r="V720" i="5"/>
  <c r="E720" i="5"/>
  <c r="V721" i="5"/>
  <c r="E721" i="5"/>
  <c r="V722" i="5"/>
  <c r="E722" i="5"/>
  <c r="V723" i="5"/>
  <c r="E723" i="5"/>
  <c r="X723" i="5" s="1"/>
  <c r="V724" i="5"/>
  <c r="E724" i="5"/>
  <c r="V725" i="5"/>
  <c r="E725" i="5"/>
  <c r="X725" i="5" s="1"/>
  <c r="V726" i="5"/>
  <c r="E726" i="5"/>
  <c r="V727" i="5"/>
  <c r="E727" i="5"/>
  <c r="V728" i="5"/>
  <c r="E728" i="5"/>
  <c r="V729" i="5"/>
  <c r="E729" i="5"/>
  <c r="X729" i="5" s="1"/>
  <c r="V730" i="5"/>
  <c r="E730" i="5"/>
  <c r="V731" i="5"/>
  <c r="E731" i="5"/>
  <c r="X731" i="5" s="1"/>
  <c r="V732" i="5"/>
  <c r="E732" i="5"/>
  <c r="V733" i="5"/>
  <c r="E733" i="5"/>
  <c r="V734" i="5"/>
  <c r="E734" i="5"/>
  <c r="V735" i="5"/>
  <c r="E735" i="5"/>
  <c r="X735" i="5" s="1"/>
  <c r="V736" i="5"/>
  <c r="E736" i="5"/>
  <c r="V737" i="5"/>
  <c r="E737" i="5"/>
  <c r="V738" i="5"/>
  <c r="E738" i="5"/>
  <c r="V739" i="5"/>
  <c r="E739" i="5"/>
  <c r="X739" i="5" s="1"/>
  <c r="V740" i="5"/>
  <c r="E740" i="5"/>
  <c r="V741" i="5"/>
  <c r="E741" i="5"/>
  <c r="X741" i="5" s="1"/>
  <c r="V742" i="5"/>
  <c r="E742" i="5"/>
  <c r="V743" i="5"/>
  <c r="E743" i="5"/>
  <c r="V744" i="5"/>
  <c r="E744" i="5"/>
  <c r="V745" i="5"/>
  <c r="E745" i="5"/>
  <c r="X745" i="5" s="1"/>
  <c r="V746" i="5"/>
  <c r="E746" i="5"/>
  <c r="V747" i="5"/>
  <c r="E747" i="5"/>
  <c r="X747" i="5" s="1"/>
  <c r="V748" i="5"/>
  <c r="E748" i="5"/>
  <c r="V749" i="5"/>
  <c r="E749" i="5"/>
  <c r="V750" i="5"/>
  <c r="E750" i="5"/>
  <c r="V751" i="5"/>
  <c r="E751" i="5"/>
  <c r="X751" i="5" s="1"/>
  <c r="V752" i="5"/>
  <c r="E752" i="5"/>
  <c r="V753" i="5"/>
  <c r="E753" i="5"/>
  <c r="X753" i="5" s="1"/>
  <c r="V754" i="5"/>
  <c r="E754" i="5"/>
  <c r="V755" i="5"/>
  <c r="E755" i="5"/>
  <c r="X755" i="5" s="1"/>
  <c r="V756" i="5"/>
  <c r="E756" i="5"/>
  <c r="V757" i="5"/>
  <c r="E757" i="5"/>
  <c r="V758" i="5"/>
  <c r="E758" i="5"/>
  <c r="V759" i="5"/>
  <c r="E759" i="5"/>
  <c r="X759" i="5" s="1"/>
  <c r="V760" i="5"/>
  <c r="E760" i="5"/>
  <c r="V761" i="5"/>
  <c r="E761" i="5"/>
  <c r="X761" i="5" s="1"/>
  <c r="V762" i="5"/>
  <c r="E762" i="5"/>
  <c r="V763" i="5"/>
  <c r="E763" i="5"/>
  <c r="X763" i="5" s="1"/>
  <c r="V764" i="5"/>
  <c r="E764" i="5"/>
  <c r="V765" i="5"/>
  <c r="E765" i="5"/>
  <c r="X765" i="5" s="1"/>
  <c r="V766" i="5"/>
  <c r="E766" i="5"/>
  <c r="V767" i="5"/>
  <c r="E767" i="5"/>
  <c r="V768" i="5"/>
  <c r="E768" i="5"/>
  <c r="V769" i="5"/>
  <c r="E769" i="5"/>
  <c r="X769" i="5" s="1"/>
  <c r="V770" i="5"/>
  <c r="E770" i="5"/>
  <c r="V771" i="5"/>
  <c r="E771" i="5"/>
  <c r="X771" i="5" s="1"/>
  <c r="V772" i="5"/>
  <c r="E772" i="5"/>
  <c r="V773" i="5"/>
  <c r="E773" i="5"/>
  <c r="X773" i="5" s="1"/>
  <c r="V774" i="5"/>
  <c r="E774" i="5"/>
  <c r="V775" i="5"/>
  <c r="E775" i="5"/>
  <c r="V776" i="5"/>
  <c r="E776" i="5"/>
  <c r="V777" i="5"/>
  <c r="E777" i="5"/>
  <c r="X777" i="5" s="1"/>
  <c r="V778" i="5"/>
  <c r="E778" i="5"/>
  <c r="V779" i="5"/>
  <c r="E779" i="5"/>
  <c r="V780" i="5"/>
  <c r="E780" i="5"/>
  <c r="V781" i="5"/>
  <c r="E781" i="5"/>
  <c r="X781" i="5" s="1"/>
  <c r="V782" i="5"/>
  <c r="E782" i="5"/>
  <c r="V783" i="5"/>
  <c r="E783" i="5"/>
  <c r="V784" i="5"/>
  <c r="E784" i="5"/>
  <c r="V785" i="5"/>
  <c r="E785" i="5"/>
  <c r="X785" i="5" s="1"/>
  <c r="V786" i="5"/>
  <c r="E786" i="5"/>
  <c r="V787" i="5"/>
  <c r="E787" i="5"/>
  <c r="X787" i="5" s="1"/>
  <c r="V788" i="5"/>
  <c r="E788" i="5"/>
  <c r="V789" i="5"/>
  <c r="E789" i="5"/>
  <c r="V790" i="5"/>
  <c r="E790" i="5"/>
  <c r="V791" i="5"/>
  <c r="E791" i="5"/>
  <c r="X791" i="5" s="1"/>
  <c r="V792" i="5"/>
  <c r="E792" i="5"/>
  <c r="V793" i="5"/>
  <c r="E793" i="5"/>
  <c r="X793" i="5" s="1"/>
  <c r="V794" i="5"/>
  <c r="E794" i="5"/>
  <c r="V795" i="5"/>
  <c r="E795" i="5"/>
  <c r="X795" i="5" s="1"/>
  <c r="V796" i="5"/>
  <c r="E796" i="5"/>
  <c r="V797" i="5"/>
  <c r="E797" i="5"/>
  <c r="V798" i="5"/>
  <c r="E798" i="5"/>
  <c r="V799" i="5"/>
  <c r="E799" i="5"/>
  <c r="V800" i="5"/>
  <c r="E800" i="5"/>
  <c r="V801" i="5"/>
  <c r="E801" i="5"/>
  <c r="X801" i="5" s="1"/>
  <c r="V802" i="5"/>
  <c r="E802" i="5"/>
  <c r="V803" i="5"/>
  <c r="E803" i="5"/>
  <c r="X803" i="5" s="1"/>
  <c r="V804" i="5"/>
  <c r="E804" i="5"/>
  <c r="V805" i="5"/>
  <c r="E805" i="5"/>
  <c r="X805" i="5" s="1"/>
  <c r="V806" i="5"/>
  <c r="E806" i="5"/>
  <c r="V807" i="5"/>
  <c r="E807" i="5"/>
  <c r="X807" i="5" s="1"/>
  <c r="V808" i="5"/>
  <c r="E808" i="5"/>
  <c r="V809" i="5"/>
  <c r="E809" i="5"/>
  <c r="X809" i="5" s="1"/>
  <c r="V810" i="5"/>
  <c r="E810" i="5"/>
  <c r="V811" i="5"/>
  <c r="E811" i="5"/>
  <c r="V812" i="5"/>
  <c r="E812" i="5"/>
  <c r="V813" i="5"/>
  <c r="E813" i="5"/>
  <c r="X813" i="5" s="1"/>
  <c r="V814" i="5"/>
  <c r="E814" i="5"/>
  <c r="V815" i="5"/>
  <c r="E815" i="5"/>
  <c r="X815" i="5" s="1"/>
  <c r="V816" i="5"/>
  <c r="E816" i="5"/>
  <c r="V817" i="5"/>
  <c r="E817" i="5"/>
  <c r="V818" i="5"/>
  <c r="E818" i="5"/>
  <c r="V819" i="5"/>
  <c r="E819" i="5"/>
  <c r="X819" i="5" s="1"/>
  <c r="V820" i="5"/>
  <c r="E820" i="5"/>
  <c r="V821" i="5"/>
  <c r="E821" i="5"/>
  <c r="X821" i="5" s="1"/>
  <c r="V822" i="5"/>
  <c r="E822" i="5"/>
  <c r="V823" i="5"/>
  <c r="E823" i="5"/>
  <c r="V824" i="5"/>
  <c r="E824" i="5"/>
  <c r="V825" i="5"/>
  <c r="E825" i="5"/>
  <c r="X825" i="5" s="1"/>
  <c r="V826" i="5"/>
  <c r="E826" i="5"/>
  <c r="V827" i="5"/>
  <c r="E827" i="5"/>
  <c r="X827" i="5" s="1"/>
  <c r="V828" i="5"/>
  <c r="E828" i="5"/>
  <c r="V829" i="5"/>
  <c r="E829" i="5"/>
  <c r="V830" i="5"/>
  <c r="E830" i="5"/>
  <c r="V831" i="5"/>
  <c r="E831" i="5"/>
  <c r="X831" i="5" s="1"/>
  <c r="V832" i="5"/>
  <c r="E832" i="5"/>
  <c r="V833" i="5"/>
  <c r="E833" i="5"/>
  <c r="V834" i="5"/>
  <c r="E834" i="5"/>
  <c r="V835" i="5"/>
  <c r="E835" i="5"/>
  <c r="X835" i="5" s="1"/>
  <c r="V836" i="5"/>
  <c r="E836" i="5"/>
  <c r="V837" i="5"/>
  <c r="E837" i="5"/>
  <c r="V838" i="5"/>
  <c r="E838" i="5"/>
  <c r="V839" i="5"/>
  <c r="E839" i="5"/>
  <c r="V840" i="5"/>
  <c r="E840" i="5"/>
  <c r="V841" i="5"/>
  <c r="E841" i="5"/>
  <c r="V842" i="5"/>
  <c r="E842" i="5"/>
  <c r="V843" i="5"/>
  <c r="E843" i="5"/>
  <c r="X843" i="5" s="1"/>
  <c r="V844" i="5"/>
  <c r="E844" i="5"/>
  <c r="V845" i="5"/>
  <c r="E845" i="5"/>
  <c r="V846" i="5"/>
  <c r="E846" i="5"/>
  <c r="V847" i="5"/>
  <c r="E847" i="5"/>
  <c r="V848" i="5"/>
  <c r="E848" i="5"/>
  <c r="V849" i="5"/>
  <c r="E849" i="5"/>
  <c r="V850" i="5"/>
  <c r="E850" i="5"/>
  <c r="V851" i="5"/>
  <c r="E851" i="5"/>
  <c r="X851" i="5" s="1"/>
  <c r="V852" i="5"/>
  <c r="E852" i="5"/>
  <c r="V853" i="5"/>
  <c r="E853" i="5"/>
  <c r="V854" i="5"/>
  <c r="E854" i="5"/>
  <c r="V855" i="5"/>
  <c r="E855" i="5"/>
  <c r="X855" i="5" s="1"/>
  <c r="V856" i="5"/>
  <c r="E856" i="5"/>
  <c r="V857" i="5"/>
  <c r="E857" i="5"/>
  <c r="X857" i="5" s="1"/>
  <c r="V858" i="5"/>
  <c r="E858" i="5"/>
  <c r="V859" i="5"/>
  <c r="E859" i="5"/>
  <c r="V860" i="5"/>
  <c r="E860" i="5"/>
  <c r="V861" i="5"/>
  <c r="E861" i="5"/>
  <c r="X861" i="5" s="1"/>
  <c r="V862" i="5"/>
  <c r="E862" i="5"/>
  <c r="V863" i="5"/>
  <c r="E863" i="5"/>
  <c r="V864" i="5"/>
  <c r="E864" i="5"/>
  <c r="V865" i="5"/>
  <c r="E865" i="5"/>
  <c r="X865" i="5" s="1"/>
  <c r="V866" i="5"/>
  <c r="E866" i="5"/>
  <c r="V867" i="5"/>
  <c r="E867" i="5"/>
  <c r="V868" i="5"/>
  <c r="E868" i="5"/>
  <c r="V869" i="5"/>
  <c r="E869" i="5"/>
  <c r="V870" i="5"/>
  <c r="E870" i="5"/>
  <c r="V871" i="5"/>
  <c r="E871" i="5"/>
  <c r="V872" i="5"/>
  <c r="E872" i="5"/>
  <c r="V873" i="5"/>
  <c r="E873" i="5"/>
  <c r="X873" i="5" s="1"/>
  <c r="V874" i="5"/>
  <c r="E874" i="5"/>
  <c r="V875" i="5"/>
  <c r="E875" i="5"/>
  <c r="X875" i="5" s="1"/>
  <c r="V876" i="5"/>
  <c r="E876" i="5"/>
  <c r="V877" i="5"/>
  <c r="E877" i="5"/>
  <c r="X877" i="5" s="1"/>
  <c r="V878" i="5"/>
  <c r="E878" i="5"/>
  <c r="V879" i="5"/>
  <c r="E879" i="5"/>
  <c r="V880" i="5"/>
  <c r="E880" i="5"/>
  <c r="V881" i="5"/>
  <c r="E881" i="5"/>
  <c r="X881" i="5" s="1"/>
  <c r="V882" i="5"/>
  <c r="E882" i="5"/>
  <c r="V883" i="5"/>
  <c r="E883" i="5"/>
  <c r="X883" i="5" s="1"/>
  <c r="V884" i="5"/>
  <c r="E884" i="5"/>
  <c r="V885" i="5"/>
  <c r="E885" i="5"/>
  <c r="X885" i="5" s="1"/>
  <c r="V886" i="5"/>
  <c r="E886" i="5"/>
  <c r="V887" i="5"/>
  <c r="E887" i="5"/>
  <c r="X887" i="5" s="1"/>
  <c r="V888" i="5"/>
  <c r="E888" i="5"/>
  <c r="V889" i="5"/>
  <c r="E889" i="5"/>
  <c r="X889" i="5" s="1"/>
  <c r="V890" i="5"/>
  <c r="E890" i="5"/>
  <c r="V891" i="5"/>
  <c r="E891" i="5"/>
  <c r="V892" i="5"/>
  <c r="E892" i="5"/>
  <c r="V893" i="5"/>
  <c r="E893" i="5"/>
  <c r="X893" i="5" s="1"/>
  <c r="V894" i="5"/>
  <c r="E894" i="5"/>
  <c r="V895" i="5"/>
  <c r="E895" i="5"/>
  <c r="V896" i="5"/>
  <c r="E896" i="5"/>
  <c r="V897" i="5"/>
  <c r="E897" i="5"/>
  <c r="X897" i="5" s="1"/>
  <c r="V898" i="5"/>
  <c r="E898" i="5"/>
  <c r="V899" i="5"/>
  <c r="E899" i="5"/>
  <c r="X899" i="5" s="1"/>
  <c r="V900" i="5"/>
  <c r="E900" i="5"/>
  <c r="V901" i="5"/>
  <c r="E901" i="5"/>
  <c r="X901" i="5" s="1"/>
  <c r="V902" i="5"/>
  <c r="E902" i="5"/>
  <c r="V903" i="5"/>
  <c r="E903" i="5"/>
  <c r="V904" i="5"/>
  <c r="E904" i="5"/>
  <c r="V905" i="5"/>
  <c r="E905" i="5"/>
  <c r="X905" i="5" s="1"/>
  <c r="V906" i="5"/>
  <c r="E906" i="5"/>
  <c r="V907" i="5"/>
  <c r="E907" i="5"/>
  <c r="V908" i="5"/>
  <c r="E908" i="5"/>
  <c r="V909" i="5"/>
  <c r="E909" i="5"/>
  <c r="X909" i="5" s="1"/>
  <c r="V910" i="5"/>
  <c r="E910" i="5"/>
  <c r="V911" i="5"/>
  <c r="E911" i="5"/>
  <c r="V912" i="5"/>
  <c r="E912" i="5"/>
  <c r="V913" i="5"/>
  <c r="E913" i="5"/>
  <c r="X913" i="5" s="1"/>
  <c r="V914" i="5"/>
  <c r="E914" i="5"/>
  <c r="V915" i="5"/>
  <c r="E915" i="5"/>
  <c r="V916" i="5"/>
  <c r="E916" i="5"/>
  <c r="V917" i="5"/>
  <c r="E917" i="5"/>
  <c r="X917" i="5" s="1"/>
  <c r="V918" i="5"/>
  <c r="E918" i="5"/>
  <c r="V919" i="5"/>
  <c r="E919" i="5"/>
  <c r="X919" i="5" s="1"/>
  <c r="V920" i="5"/>
  <c r="E920" i="5"/>
  <c r="V921" i="5"/>
  <c r="E921" i="5"/>
  <c r="X921" i="5" s="1"/>
  <c r="V922" i="5"/>
  <c r="E922" i="5"/>
  <c r="V923" i="5"/>
  <c r="E923" i="5"/>
  <c r="V924" i="5"/>
  <c r="E924" i="5"/>
  <c r="V925" i="5"/>
  <c r="E925" i="5"/>
  <c r="X925" i="5" s="1"/>
  <c r="V926" i="5"/>
  <c r="E926" i="5"/>
  <c r="V927" i="5"/>
  <c r="E927" i="5"/>
  <c r="V928" i="5"/>
  <c r="E928" i="5"/>
  <c r="V929" i="5"/>
  <c r="E929" i="5"/>
  <c r="X929" i="5" s="1"/>
  <c r="V930" i="5"/>
  <c r="E930" i="5"/>
  <c r="V931" i="5"/>
  <c r="E931" i="5"/>
  <c r="X931" i="5" s="1"/>
  <c r="V932" i="5"/>
  <c r="E932" i="5"/>
  <c r="V933" i="5"/>
  <c r="E933" i="5"/>
  <c r="X933" i="5" s="1"/>
  <c r="V934" i="5"/>
  <c r="E934" i="5"/>
  <c r="V935" i="5"/>
  <c r="E935" i="5"/>
  <c r="X935" i="5" s="1"/>
  <c r="V936" i="5"/>
  <c r="E936" i="5"/>
  <c r="V937" i="5"/>
  <c r="E937" i="5"/>
  <c r="X937" i="5" s="1"/>
  <c r="V938" i="5"/>
  <c r="E938" i="5"/>
  <c r="V939" i="5"/>
  <c r="E939" i="5"/>
  <c r="X939" i="5" s="1"/>
  <c r="V940" i="5"/>
  <c r="E940" i="5"/>
  <c r="V941" i="5"/>
  <c r="E941" i="5"/>
  <c r="X941" i="5" s="1"/>
  <c r="V942" i="5"/>
  <c r="E942" i="5"/>
  <c r="V943" i="5"/>
  <c r="E943" i="5"/>
  <c r="X943" i="5" s="1"/>
  <c r="V944" i="5"/>
  <c r="E944" i="5"/>
  <c r="V945" i="5"/>
  <c r="E945" i="5"/>
  <c r="X945" i="5" s="1"/>
  <c r="V946" i="5"/>
  <c r="E946" i="5"/>
  <c r="V947" i="5"/>
  <c r="E947" i="5"/>
  <c r="V948" i="5"/>
  <c r="E948" i="5"/>
  <c r="V949" i="5"/>
  <c r="E949" i="5"/>
  <c r="X949" i="5" s="1"/>
  <c r="V950" i="5"/>
  <c r="E950" i="5"/>
  <c r="V951" i="5"/>
  <c r="E951" i="5"/>
  <c r="X951" i="5" s="1"/>
  <c r="V952" i="5"/>
  <c r="E952" i="5"/>
  <c r="V953" i="5"/>
  <c r="E953" i="5"/>
  <c r="X953" i="5" s="1"/>
  <c r="V954" i="5"/>
  <c r="E954" i="5"/>
  <c r="V955" i="5"/>
  <c r="E955" i="5"/>
  <c r="X955" i="5" s="1"/>
  <c r="V956" i="5"/>
  <c r="E956" i="5"/>
  <c r="V957" i="5"/>
  <c r="E957" i="5"/>
  <c r="X957" i="5" s="1"/>
  <c r="V958" i="5"/>
  <c r="E958" i="5"/>
  <c r="V959" i="5"/>
  <c r="E959" i="5"/>
  <c r="X959" i="5" s="1"/>
  <c r="V960" i="5"/>
  <c r="E960" i="5"/>
  <c r="V961" i="5"/>
  <c r="E961" i="5"/>
  <c r="X961" i="5" s="1"/>
  <c r="V962" i="5"/>
  <c r="E962" i="5"/>
  <c r="V963" i="5"/>
  <c r="E963" i="5"/>
  <c r="X963" i="5" s="1"/>
  <c r="V964" i="5"/>
  <c r="E964" i="5"/>
  <c r="V965" i="5"/>
  <c r="E965" i="5"/>
  <c r="X965" i="5" s="1"/>
  <c r="V966" i="5"/>
  <c r="E966" i="5"/>
  <c r="V967" i="5"/>
  <c r="E967" i="5"/>
  <c r="V968" i="5"/>
  <c r="E968" i="5"/>
  <c r="V969" i="5"/>
  <c r="E969" i="5"/>
  <c r="X969" i="5" s="1"/>
  <c r="V970" i="5"/>
  <c r="E970" i="5"/>
  <c r="V971" i="5"/>
  <c r="E971" i="5"/>
  <c r="V972" i="5"/>
  <c r="E972" i="5"/>
  <c r="V973" i="5"/>
  <c r="E973" i="5"/>
  <c r="X973" i="5" s="1"/>
  <c r="V974" i="5"/>
  <c r="E974" i="5"/>
  <c r="V975" i="5"/>
  <c r="E975" i="5"/>
  <c r="X975" i="5" s="1"/>
  <c r="V976" i="5"/>
  <c r="E976" i="5"/>
  <c r="V977" i="5"/>
  <c r="E977" i="5"/>
  <c r="V978" i="5"/>
  <c r="E978" i="5"/>
  <c r="V979" i="5"/>
  <c r="E979" i="5"/>
  <c r="V980" i="5"/>
  <c r="E980" i="5"/>
  <c r="V981" i="5"/>
  <c r="E981" i="5"/>
  <c r="X981" i="5" s="1"/>
  <c r="V982" i="5"/>
  <c r="E982" i="5"/>
  <c r="V983" i="5"/>
  <c r="E983" i="5"/>
  <c r="V984" i="5"/>
  <c r="E984" i="5"/>
  <c r="V985" i="5"/>
  <c r="E985" i="5"/>
  <c r="V986" i="5"/>
  <c r="E986" i="5"/>
  <c r="V987" i="5"/>
  <c r="E987" i="5"/>
  <c r="V988" i="5"/>
  <c r="E988" i="5"/>
  <c r="V989" i="5"/>
  <c r="E989" i="5"/>
  <c r="V990" i="5"/>
  <c r="E990" i="5"/>
  <c r="V991" i="5"/>
  <c r="E991" i="5"/>
  <c r="X991" i="5" s="1"/>
  <c r="V992" i="5"/>
  <c r="E992" i="5"/>
  <c r="V993" i="5"/>
  <c r="E993" i="5"/>
  <c r="X993" i="5" s="1"/>
  <c r="V994" i="5"/>
  <c r="E994" i="5"/>
  <c r="V995" i="5"/>
  <c r="E995" i="5"/>
  <c r="X995" i="5" s="1"/>
  <c r="V996" i="5"/>
  <c r="E996" i="5"/>
  <c r="V997" i="5"/>
  <c r="E997" i="5"/>
  <c r="X997" i="5" s="1"/>
  <c r="V998" i="5"/>
  <c r="E998" i="5"/>
  <c r="V999" i="5"/>
  <c r="E999" i="5"/>
  <c r="X999" i="5" s="1"/>
  <c r="V1000" i="5"/>
  <c r="E1000" i="5"/>
  <c r="V1001" i="5"/>
  <c r="E1001" i="5"/>
  <c r="X1001" i="5" s="1"/>
  <c r="V1002" i="5"/>
  <c r="E1002" i="5"/>
  <c r="V1003" i="5"/>
  <c r="E1003" i="5"/>
  <c r="V1004" i="5"/>
  <c r="E1004" i="5"/>
  <c r="V1005" i="5"/>
  <c r="E1005" i="5"/>
  <c r="V1006" i="5"/>
  <c r="E1006" i="5"/>
  <c r="V1007" i="5"/>
  <c r="E1007" i="5"/>
  <c r="V1008" i="5"/>
  <c r="E1008" i="5"/>
  <c r="V1009" i="5"/>
  <c r="E1009" i="5"/>
  <c r="X1009" i="5" s="1"/>
  <c r="V1010" i="5"/>
  <c r="E1010" i="5"/>
  <c r="V1011" i="5"/>
  <c r="E1011" i="5"/>
  <c r="X1011" i="5" s="1"/>
  <c r="V1012" i="5"/>
  <c r="E1012" i="5"/>
  <c r="V1013" i="5"/>
  <c r="E1013" i="5"/>
  <c r="X1013" i="5" s="1"/>
  <c r="V1014" i="5"/>
  <c r="E1014" i="5"/>
  <c r="V1015" i="5"/>
  <c r="E1015" i="5"/>
  <c r="V1016" i="5"/>
  <c r="E1016" i="5"/>
  <c r="V1017" i="5"/>
  <c r="E1017" i="5"/>
  <c r="V1018" i="5"/>
  <c r="E1018" i="5"/>
  <c r="V1019" i="5"/>
  <c r="E1019" i="5"/>
  <c r="X1019" i="5" s="1"/>
  <c r="V1020" i="5"/>
  <c r="E1020" i="5"/>
  <c r="V1021" i="5"/>
  <c r="E1021" i="5"/>
  <c r="V1022" i="5"/>
  <c r="E1022" i="5"/>
  <c r="V1023" i="5"/>
  <c r="E1023" i="5"/>
  <c r="X1023" i="5" s="1"/>
  <c r="V1024" i="5"/>
  <c r="E1024" i="5"/>
  <c r="V1025" i="5"/>
  <c r="E1025" i="5"/>
  <c r="X1025" i="5" s="1"/>
  <c r="V1026" i="5"/>
  <c r="E1026" i="5"/>
  <c r="V1027" i="5"/>
  <c r="E1027" i="5"/>
  <c r="X1027" i="5" s="1"/>
  <c r="V1028" i="5"/>
  <c r="E1028" i="5"/>
  <c r="V1029" i="5"/>
  <c r="E1029" i="5"/>
  <c r="X1029" i="5" s="1"/>
  <c r="V1030" i="5"/>
  <c r="E1030" i="5"/>
  <c r="V1031" i="5"/>
  <c r="E1031" i="5"/>
  <c r="X1031" i="5" s="1"/>
  <c r="V1032" i="5"/>
  <c r="E1032" i="5"/>
  <c r="V1033" i="5"/>
  <c r="E1033" i="5"/>
  <c r="V1034" i="5"/>
  <c r="E1034" i="5"/>
  <c r="V1035" i="5"/>
  <c r="E1035" i="5"/>
  <c r="V1036" i="5"/>
  <c r="E1036" i="5"/>
  <c r="V1037" i="5"/>
  <c r="E1037" i="5"/>
  <c r="X1037" i="5" s="1"/>
  <c r="V1038" i="5"/>
  <c r="E1038" i="5"/>
  <c r="V1039" i="5"/>
  <c r="E1039" i="5"/>
  <c r="V1040" i="5"/>
  <c r="E1040" i="5"/>
  <c r="V1041" i="5"/>
  <c r="E1041" i="5"/>
  <c r="X1041" i="5" s="1"/>
  <c r="V1042" i="5"/>
  <c r="E1042" i="5"/>
  <c r="V1043" i="5"/>
  <c r="E1043" i="5"/>
  <c r="X1043" i="5" s="1"/>
  <c r="V1044" i="5"/>
  <c r="E1044" i="5"/>
  <c r="V1045" i="5"/>
  <c r="E1045" i="5"/>
  <c r="X1045" i="5" s="1"/>
  <c r="V1046" i="5"/>
  <c r="E1046" i="5"/>
  <c r="V1047" i="5"/>
  <c r="E1047" i="5"/>
  <c r="X1047" i="5" s="1"/>
  <c r="V1048" i="5"/>
  <c r="E1048" i="5"/>
  <c r="V1049" i="5"/>
  <c r="E1049" i="5"/>
  <c r="V1050" i="5"/>
  <c r="E1050" i="5"/>
  <c r="V1051" i="5"/>
  <c r="E1051" i="5"/>
  <c r="V1052" i="5"/>
  <c r="E1052" i="5"/>
  <c r="V1053" i="5"/>
  <c r="E1053" i="5"/>
  <c r="X1053" i="5" s="1"/>
  <c r="V1054" i="5"/>
  <c r="E1054" i="5"/>
  <c r="V1055" i="5"/>
  <c r="E1055" i="5"/>
  <c r="V1056" i="5"/>
  <c r="E1056" i="5"/>
  <c r="V1057" i="5"/>
  <c r="E1057" i="5"/>
  <c r="X1057" i="5" s="1"/>
  <c r="V1058" i="5"/>
  <c r="E1058" i="5"/>
  <c r="V1059" i="5"/>
  <c r="E1059" i="5"/>
  <c r="X1059" i="5" s="1"/>
  <c r="V1060" i="5"/>
  <c r="E1060" i="5"/>
  <c r="V1061" i="5"/>
  <c r="E1061" i="5"/>
  <c r="X1061" i="5" s="1"/>
  <c r="V1062" i="5"/>
  <c r="E1062" i="5"/>
  <c r="V1063" i="5"/>
  <c r="E1063" i="5"/>
  <c r="X1063" i="5" s="1"/>
  <c r="V1064" i="5"/>
  <c r="E1064" i="5"/>
  <c r="V1065" i="5"/>
  <c r="E1065" i="5"/>
  <c r="V1066" i="5"/>
  <c r="E1066" i="5"/>
  <c r="V1067" i="5"/>
  <c r="E1067" i="5"/>
  <c r="V1068" i="5"/>
  <c r="E1068" i="5"/>
  <c r="V1069" i="5"/>
  <c r="E1069" i="5"/>
  <c r="X1069" i="5" s="1"/>
  <c r="V1070" i="5"/>
  <c r="E1070" i="5"/>
  <c r="V1071" i="5"/>
  <c r="E1071" i="5"/>
  <c r="V1072" i="5"/>
  <c r="E1072" i="5"/>
  <c r="V1073" i="5"/>
  <c r="E1073" i="5"/>
  <c r="X1073" i="5" s="1"/>
  <c r="V1074" i="5"/>
  <c r="E1074" i="5"/>
  <c r="V1075" i="5"/>
  <c r="E1075" i="5"/>
  <c r="X1075" i="5" s="1"/>
  <c r="V1076" i="5"/>
  <c r="E1076" i="5"/>
  <c r="V1077" i="5"/>
  <c r="E1077" i="5"/>
  <c r="X1077" i="5" s="1"/>
  <c r="V1078" i="5"/>
  <c r="E1078" i="5"/>
  <c r="V1079" i="5"/>
  <c r="E1079" i="5"/>
  <c r="V1080" i="5"/>
  <c r="E1080" i="5"/>
  <c r="V1081" i="5"/>
  <c r="E1081" i="5"/>
  <c r="V1082" i="5"/>
  <c r="E1082" i="5"/>
  <c r="V1083" i="5"/>
  <c r="E1083" i="5"/>
  <c r="X1083" i="5" s="1"/>
  <c r="V1084" i="5"/>
  <c r="E1084" i="5"/>
  <c r="V1085" i="5"/>
  <c r="E1085" i="5"/>
  <c r="X1085" i="5" s="1"/>
  <c r="V1086" i="5"/>
  <c r="E1086" i="5"/>
  <c r="V1087" i="5"/>
  <c r="E1087" i="5"/>
  <c r="X1087" i="5" s="1"/>
  <c r="V1088" i="5"/>
  <c r="E1088" i="5"/>
  <c r="V1089" i="5"/>
  <c r="E1089" i="5"/>
  <c r="X1089" i="5" s="1"/>
  <c r="V1090" i="5"/>
  <c r="E1090" i="5"/>
  <c r="V1091" i="5"/>
  <c r="E1091" i="5"/>
  <c r="X1091" i="5" s="1"/>
  <c r="V1092" i="5"/>
  <c r="E1092" i="5"/>
  <c r="V1093" i="5"/>
  <c r="E1093" i="5"/>
  <c r="X1093" i="5" s="1"/>
  <c r="V1094" i="5"/>
  <c r="E1094" i="5"/>
  <c r="V1095" i="5"/>
  <c r="E1095" i="5"/>
  <c r="V1096" i="5"/>
  <c r="E1096" i="5"/>
  <c r="V1097" i="5"/>
  <c r="E1097" i="5"/>
  <c r="V1098" i="5"/>
  <c r="E1098" i="5"/>
  <c r="V1099" i="5"/>
  <c r="E1099" i="5"/>
  <c r="V1100" i="5"/>
  <c r="E1100" i="5"/>
  <c r="V1101" i="5"/>
  <c r="E1101" i="5"/>
  <c r="X1101" i="5" s="1"/>
  <c r="V1102" i="5"/>
  <c r="E1102" i="5"/>
  <c r="V1103" i="5"/>
  <c r="E1103" i="5"/>
  <c r="V1104" i="5"/>
  <c r="E1104" i="5"/>
  <c r="V1105" i="5"/>
  <c r="E1105" i="5"/>
  <c r="X1105" i="5" s="1"/>
  <c r="V1106" i="5"/>
  <c r="E1106" i="5"/>
  <c r="V1107" i="5"/>
  <c r="E1107" i="5"/>
  <c r="V1108" i="5"/>
  <c r="E1108" i="5"/>
  <c r="V1109" i="5"/>
  <c r="E1109" i="5"/>
  <c r="X1109" i="5" s="1"/>
  <c r="V1110" i="5"/>
  <c r="E1110" i="5"/>
  <c r="V1111" i="5"/>
  <c r="E1111" i="5"/>
  <c r="X1111" i="5" s="1"/>
  <c r="V1112" i="5"/>
  <c r="E1112" i="5"/>
  <c r="V1113" i="5"/>
  <c r="E1113" i="5"/>
  <c r="V1114" i="5"/>
  <c r="E1114" i="5"/>
  <c r="V1115" i="5"/>
  <c r="E1115" i="5"/>
  <c r="V1116" i="5"/>
  <c r="E1116" i="5"/>
  <c r="V1117" i="5"/>
  <c r="E1117" i="5"/>
  <c r="X1117" i="5" s="1"/>
  <c r="V1118" i="5"/>
  <c r="E1118" i="5"/>
  <c r="V1119" i="5"/>
  <c r="E1119" i="5"/>
  <c r="X1119" i="5" s="1"/>
  <c r="V1120" i="5"/>
  <c r="E1120" i="5"/>
  <c r="V1121" i="5"/>
  <c r="E1121" i="5"/>
  <c r="V1122" i="5"/>
  <c r="E1122" i="5"/>
  <c r="V1123" i="5"/>
  <c r="E1123" i="5"/>
  <c r="V1124" i="5"/>
  <c r="E1124" i="5"/>
  <c r="V1125" i="5"/>
  <c r="E1125" i="5"/>
  <c r="V1126" i="5"/>
  <c r="E1126" i="5"/>
  <c r="V1127" i="5"/>
  <c r="E1127" i="5"/>
  <c r="X1127" i="5" s="1"/>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X1139" i="5" s="1"/>
  <c r="V1140" i="5"/>
  <c r="E1140" i="5"/>
  <c r="V1141" i="5"/>
  <c r="E1141" i="5"/>
  <c r="V1142" i="5"/>
  <c r="E1142" i="5"/>
  <c r="V1143" i="5"/>
  <c r="E1143" i="5"/>
  <c r="X1143" i="5" s="1"/>
  <c r="V1144" i="5"/>
  <c r="E1144" i="5"/>
  <c r="V1145" i="5"/>
  <c r="E1145" i="5"/>
  <c r="V1146" i="5"/>
  <c r="E1146" i="5"/>
  <c r="V1147" i="5"/>
  <c r="E1147" i="5"/>
  <c r="X1147" i="5" s="1"/>
  <c r="V1148" i="5"/>
  <c r="E1148" i="5"/>
  <c r="V1149" i="5"/>
  <c r="E1149" i="5"/>
  <c r="V1150" i="5"/>
  <c r="E1150" i="5"/>
  <c r="V1151" i="5"/>
  <c r="E1151" i="5"/>
  <c r="X1151" i="5" s="1"/>
  <c r="V1152" i="5"/>
  <c r="E1152" i="5"/>
  <c r="V1153" i="5"/>
  <c r="E1153" i="5"/>
  <c r="V1154" i="5"/>
  <c r="E1154" i="5"/>
  <c r="V1155" i="5"/>
  <c r="E1155" i="5"/>
  <c r="X1155" i="5" s="1"/>
  <c r="V1156" i="5"/>
  <c r="E1156" i="5"/>
  <c r="V1157" i="5"/>
  <c r="E1157" i="5"/>
  <c r="X1157" i="5" s="1"/>
  <c r="V1158" i="5"/>
  <c r="E1158" i="5"/>
  <c r="V1159" i="5"/>
  <c r="E1159" i="5"/>
  <c r="V1160" i="5"/>
  <c r="E1160" i="5"/>
  <c r="V1161" i="5"/>
  <c r="E1161" i="5"/>
  <c r="X1161" i="5" s="1"/>
  <c r="V1162" i="5"/>
  <c r="E1162" i="5"/>
  <c r="V1163" i="5"/>
  <c r="E1163" i="5"/>
  <c r="X1163" i="5" s="1"/>
  <c r="V1164" i="5"/>
  <c r="E1164" i="5"/>
  <c r="V1165" i="5"/>
  <c r="E1165" i="5"/>
  <c r="X1165" i="5" s="1"/>
  <c r="V1166" i="5"/>
  <c r="E1166" i="5"/>
  <c r="V1167" i="5"/>
  <c r="E1167" i="5"/>
  <c r="V1168" i="5"/>
  <c r="E1168" i="5"/>
  <c r="V1169" i="5"/>
  <c r="E1169" i="5"/>
  <c r="X1169" i="5" s="1"/>
  <c r="V1170" i="5"/>
  <c r="E1170" i="5"/>
  <c r="V1171" i="5"/>
  <c r="E1171" i="5"/>
  <c r="V1172" i="5"/>
  <c r="E1172" i="5"/>
  <c r="V1173" i="5"/>
  <c r="E1173" i="5"/>
  <c r="X1173" i="5" s="1"/>
  <c r="V1174" i="5"/>
  <c r="E1174" i="5"/>
  <c r="V1175" i="5"/>
  <c r="E1175" i="5"/>
  <c r="V1176" i="5"/>
  <c r="E1176" i="5"/>
  <c r="V1177" i="5"/>
  <c r="E1177" i="5"/>
  <c r="X1177" i="5" s="1"/>
  <c r="V1178" i="5"/>
  <c r="E1178" i="5"/>
  <c r="V1179" i="5"/>
  <c r="E1179" i="5"/>
  <c r="V1180" i="5"/>
  <c r="E1180" i="5"/>
  <c r="V1181" i="5"/>
  <c r="E1181" i="5"/>
  <c r="V1182" i="5"/>
  <c r="E1182" i="5"/>
  <c r="V1183" i="5"/>
  <c r="E1183" i="5"/>
  <c r="V1184" i="5"/>
  <c r="E1184" i="5"/>
  <c r="V1185" i="5"/>
  <c r="E1185" i="5"/>
  <c r="X1185" i="5" s="1"/>
  <c r="V1186" i="5"/>
  <c r="E1186" i="5"/>
  <c r="V1187" i="5"/>
  <c r="E1187" i="5"/>
  <c r="V1188" i="5"/>
  <c r="E1188" i="5"/>
  <c r="V1189" i="5"/>
  <c r="E1189" i="5"/>
  <c r="X1189" i="5" s="1"/>
  <c r="V1190" i="5"/>
  <c r="E1190" i="5"/>
  <c r="V1191" i="5"/>
  <c r="E1191" i="5"/>
  <c r="V1192" i="5"/>
  <c r="E1192" i="5"/>
  <c r="V1193" i="5"/>
  <c r="E1193" i="5"/>
  <c r="V1194" i="5"/>
  <c r="E1194" i="5"/>
  <c r="V1195" i="5"/>
  <c r="E1195" i="5"/>
  <c r="V1196" i="5"/>
  <c r="E1196" i="5"/>
  <c r="V1197" i="5"/>
  <c r="E1197" i="5"/>
  <c r="X1197" i="5" s="1"/>
  <c r="V1198" i="5"/>
  <c r="E1198" i="5"/>
  <c r="V1199" i="5"/>
  <c r="E1199" i="5"/>
  <c r="X1199" i="5" s="1"/>
  <c r="V1200" i="5"/>
  <c r="E1200" i="5"/>
  <c r="V1201" i="5"/>
  <c r="E1201" i="5"/>
  <c r="X1201" i="5" s="1"/>
  <c r="V1202" i="5"/>
  <c r="E1202" i="5"/>
  <c r="V1203" i="5"/>
  <c r="E1203" i="5"/>
  <c r="V1204" i="5"/>
  <c r="E1204" i="5"/>
  <c r="V1205" i="5"/>
  <c r="E1205" i="5"/>
  <c r="X1205" i="5" s="1"/>
  <c r="V1206" i="5"/>
  <c r="E1206" i="5"/>
  <c r="V1207" i="5"/>
  <c r="E1207" i="5"/>
  <c r="V1208" i="5"/>
  <c r="E1208" i="5"/>
  <c r="V1209" i="5"/>
  <c r="E1209" i="5"/>
  <c r="X1209" i="5" s="1"/>
  <c r="V1210" i="5"/>
  <c r="E1210" i="5"/>
  <c r="V1211" i="5"/>
  <c r="E1211" i="5"/>
  <c r="V1212" i="5"/>
  <c r="E1212" i="5"/>
  <c r="V1213" i="5"/>
  <c r="E1213" i="5"/>
  <c r="V1214" i="5"/>
  <c r="E1214" i="5"/>
  <c r="V1215" i="5"/>
  <c r="E1215" i="5"/>
  <c r="V1216" i="5"/>
  <c r="E1216" i="5"/>
  <c r="V1217" i="5"/>
  <c r="E1217" i="5"/>
  <c r="X1217" i="5" s="1"/>
  <c r="V1218" i="5"/>
  <c r="E1218" i="5"/>
  <c r="V1219" i="5"/>
  <c r="E1219" i="5"/>
  <c r="X1219" i="5" s="1"/>
  <c r="V1220" i="5"/>
  <c r="E1220" i="5"/>
  <c r="V1221" i="5"/>
  <c r="E1221" i="5"/>
  <c r="X1221" i="5" s="1"/>
  <c r="V1222" i="5"/>
  <c r="E1222" i="5"/>
  <c r="V1223" i="5"/>
  <c r="E1223" i="5"/>
  <c r="V1224" i="5"/>
  <c r="E1224" i="5"/>
  <c r="V1225" i="5"/>
  <c r="E1225" i="5"/>
  <c r="X1225" i="5" s="1"/>
  <c r="V1226" i="5"/>
  <c r="E1226" i="5"/>
  <c r="V1227" i="5"/>
  <c r="E1227" i="5"/>
  <c r="X1227" i="5" s="1"/>
  <c r="V1228" i="5"/>
  <c r="E1228" i="5"/>
  <c r="V1229" i="5"/>
  <c r="E1229" i="5"/>
  <c r="X1229" i="5" s="1"/>
  <c r="V1230" i="5"/>
  <c r="E1230" i="5"/>
  <c r="V1231" i="5"/>
  <c r="E1231" i="5"/>
  <c r="V1232" i="5"/>
  <c r="E1232" i="5"/>
  <c r="V1233" i="5"/>
  <c r="E1233" i="5"/>
  <c r="X1233" i="5" s="1"/>
  <c r="V1234" i="5"/>
  <c r="E1234" i="5"/>
  <c r="V1235" i="5"/>
  <c r="E1235" i="5"/>
  <c r="V1236" i="5"/>
  <c r="E1236" i="5"/>
  <c r="V1237" i="5"/>
  <c r="E1237" i="5"/>
  <c r="X1237" i="5" s="1"/>
  <c r="V1238" i="5"/>
  <c r="E1238" i="5"/>
  <c r="V1239" i="5"/>
  <c r="E1239" i="5"/>
  <c r="V1240" i="5"/>
  <c r="E1240" i="5"/>
  <c r="V1241" i="5"/>
  <c r="E1241" i="5"/>
  <c r="X1241" i="5" s="1"/>
  <c r="V1242" i="5"/>
  <c r="E1242" i="5"/>
  <c r="V1243" i="5"/>
  <c r="E1243" i="5"/>
  <c r="V1244" i="5"/>
  <c r="E1244" i="5"/>
  <c r="V1245" i="5"/>
  <c r="E1245" i="5"/>
  <c r="X1245" i="5" s="1"/>
  <c r="V1246" i="5"/>
  <c r="E1246" i="5"/>
  <c r="V1247" i="5"/>
  <c r="E1247" i="5"/>
  <c r="V1248" i="5"/>
  <c r="E1248" i="5"/>
  <c r="V1249" i="5"/>
  <c r="E1249" i="5"/>
  <c r="X1249" i="5" s="1"/>
  <c r="V1250" i="5"/>
  <c r="E1250" i="5"/>
  <c r="V1251" i="5"/>
  <c r="E1251" i="5"/>
  <c r="V1252" i="5"/>
  <c r="E1252" i="5"/>
  <c r="V1253" i="5"/>
  <c r="E1253" i="5"/>
  <c r="V1254" i="5"/>
  <c r="E1254" i="5"/>
  <c r="V1255" i="5"/>
  <c r="E1255" i="5"/>
  <c r="V1256" i="5"/>
  <c r="E1256" i="5"/>
  <c r="V1257" i="5"/>
  <c r="E1257" i="5"/>
  <c r="X1257" i="5" s="1"/>
  <c r="V1258" i="5"/>
  <c r="E1258" i="5"/>
  <c r="V1259" i="5"/>
  <c r="E1259" i="5"/>
  <c r="V1260" i="5"/>
  <c r="E1260" i="5"/>
  <c r="V1261" i="5"/>
  <c r="E1261" i="5"/>
  <c r="X1261" i="5" s="1"/>
  <c r="V1262" i="5"/>
  <c r="E1262" i="5"/>
  <c r="V1263" i="5"/>
  <c r="E1263" i="5"/>
  <c r="V1264" i="5"/>
  <c r="E1264" i="5"/>
  <c r="V1265" i="5"/>
  <c r="E1265" i="5"/>
  <c r="X1265" i="5" s="1"/>
  <c r="V1266" i="5"/>
  <c r="E1266" i="5"/>
  <c r="V1267" i="5"/>
  <c r="E1267" i="5"/>
  <c r="V1268" i="5"/>
  <c r="E1268" i="5"/>
  <c r="V1269" i="5"/>
  <c r="E1269" i="5"/>
  <c r="X1269" i="5" s="1"/>
  <c r="V1270" i="5"/>
  <c r="E1270" i="5"/>
  <c r="V1271" i="5"/>
  <c r="E1271" i="5"/>
  <c r="V1272" i="5"/>
  <c r="E1272" i="5"/>
  <c r="V1273" i="5"/>
  <c r="E1273" i="5"/>
  <c r="X1273" i="5" s="1"/>
  <c r="V1274" i="5"/>
  <c r="E1274" i="5"/>
  <c r="V1275" i="5"/>
  <c r="E1275" i="5"/>
  <c r="V1276" i="5"/>
  <c r="E1276" i="5"/>
  <c r="V1277" i="5"/>
  <c r="E1277" i="5"/>
  <c r="V1278" i="5"/>
  <c r="E1278" i="5"/>
  <c r="V1279" i="5"/>
  <c r="E1279" i="5"/>
  <c r="V1280" i="5"/>
  <c r="E1280" i="5"/>
  <c r="V1281" i="5"/>
  <c r="E1281" i="5"/>
  <c r="X1281" i="5" s="1"/>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X1301" i="5" s="1"/>
  <c r="V1302" i="5"/>
  <c r="E1302" i="5"/>
  <c r="V1303" i="5"/>
  <c r="E1303" i="5"/>
  <c r="V1304" i="5"/>
  <c r="E1304" i="5"/>
  <c r="V1305" i="5"/>
  <c r="E1305" i="5"/>
  <c r="V1306" i="5"/>
  <c r="E1306" i="5"/>
  <c r="V1307" i="5"/>
  <c r="E1307" i="5"/>
  <c r="V1308" i="5"/>
  <c r="E1308" i="5"/>
  <c r="V1309" i="5"/>
  <c r="E1309" i="5"/>
  <c r="X1309" i="5" s="1"/>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X1333" i="5" s="1"/>
  <c r="V1334" i="5"/>
  <c r="E1334" i="5"/>
  <c r="V1335" i="5"/>
  <c r="E1335" i="5"/>
  <c r="V1336" i="5"/>
  <c r="E1336" i="5"/>
  <c r="V1337" i="5"/>
  <c r="E1337" i="5"/>
  <c r="X1337" i="5" s="1"/>
  <c r="V1338" i="5"/>
  <c r="E1338" i="5"/>
  <c r="V1339" i="5"/>
  <c r="E1339" i="5"/>
  <c r="V1340" i="5"/>
  <c r="E1340" i="5"/>
  <c r="V1341" i="5"/>
  <c r="E1341" i="5"/>
  <c r="X1341" i="5" s="1"/>
  <c r="V1342" i="5"/>
  <c r="E1342" i="5"/>
  <c r="V1343" i="5"/>
  <c r="E1343" i="5"/>
  <c r="V1344" i="5"/>
  <c r="E1344" i="5"/>
  <c r="V1345" i="5"/>
  <c r="E1345" i="5"/>
  <c r="X1345" i="5" s="1"/>
  <c r="V1346" i="5"/>
  <c r="E1346" i="5"/>
  <c r="V1347" i="5"/>
  <c r="E1347" i="5"/>
  <c r="V1348" i="5"/>
  <c r="E1348" i="5"/>
  <c r="V1349" i="5"/>
  <c r="E1349" i="5"/>
  <c r="X1349" i="5" s="1"/>
  <c r="V1350" i="5"/>
  <c r="E1350" i="5"/>
  <c r="V1351" i="5"/>
  <c r="E1351" i="5"/>
  <c r="X1351" i="5" s="1"/>
  <c r="V1352" i="5"/>
  <c r="E1352" i="5"/>
  <c r="V1353" i="5"/>
  <c r="E1353" i="5"/>
  <c r="X1353" i="5" s="1"/>
  <c r="V1354" i="5"/>
  <c r="E1354" i="5"/>
  <c r="V1355" i="5"/>
  <c r="E1355" i="5"/>
  <c r="X1355" i="5" s="1"/>
  <c r="V1356" i="5"/>
  <c r="E1356" i="5"/>
  <c r="V1357" i="5"/>
  <c r="E1357" i="5"/>
  <c r="X1357" i="5" s="1"/>
  <c r="V1358" i="5"/>
  <c r="E1358" i="5"/>
  <c r="V1359" i="5"/>
  <c r="E1359" i="5"/>
  <c r="V1360" i="5"/>
  <c r="E1360" i="5"/>
  <c r="V1361" i="5"/>
  <c r="E1361" i="5"/>
  <c r="X1361" i="5" s="1"/>
  <c r="V1362" i="5"/>
  <c r="E1362" i="5"/>
  <c r="V1363" i="5"/>
  <c r="E1363" i="5"/>
  <c r="V1364" i="5"/>
  <c r="E1364" i="5"/>
  <c r="V1365" i="5"/>
  <c r="E1365" i="5"/>
  <c r="X1365" i="5" s="1"/>
  <c r="V1366" i="5"/>
  <c r="E1366" i="5"/>
  <c r="V1367" i="5"/>
  <c r="E1367" i="5"/>
  <c r="X1367" i="5" s="1"/>
  <c r="V1368" i="5"/>
  <c r="E1368" i="5"/>
  <c r="V1369" i="5"/>
  <c r="E1369" i="5"/>
  <c r="X1369" i="5" s="1"/>
  <c r="V1370" i="5"/>
  <c r="E1370" i="5"/>
  <c r="V1371" i="5"/>
  <c r="E1371" i="5"/>
  <c r="V1372" i="5"/>
  <c r="E1372" i="5"/>
  <c r="V1373" i="5"/>
  <c r="E1373" i="5"/>
  <c r="X1373" i="5" s="1"/>
  <c r="V1374" i="5"/>
  <c r="E1374" i="5"/>
  <c r="V1375" i="5"/>
  <c r="E1375" i="5"/>
  <c r="V1376" i="5"/>
  <c r="E1376" i="5"/>
  <c r="V1377" i="5"/>
  <c r="E1377" i="5"/>
  <c r="X1377" i="5" s="1"/>
  <c r="V1378" i="5"/>
  <c r="E1378" i="5"/>
  <c r="V1379" i="5"/>
  <c r="E1379" i="5"/>
  <c r="X1379" i="5" s="1"/>
  <c r="V1380" i="5"/>
  <c r="E1380" i="5"/>
  <c r="V1381" i="5"/>
  <c r="E1381" i="5"/>
  <c r="V1382" i="5"/>
  <c r="E1382" i="5"/>
  <c r="V1383" i="5"/>
  <c r="E1383" i="5"/>
  <c r="X1383" i="5" s="1"/>
  <c r="V1384" i="5"/>
  <c r="E1384" i="5"/>
  <c r="V1385" i="5"/>
  <c r="E1385" i="5"/>
  <c r="V1386" i="5"/>
  <c r="E1386" i="5"/>
  <c r="V1387" i="5"/>
  <c r="E1387" i="5"/>
  <c r="X1387" i="5" s="1"/>
  <c r="V1388" i="5"/>
  <c r="E1388" i="5"/>
  <c r="V1389" i="5"/>
  <c r="E1389" i="5"/>
  <c r="X1389" i="5" s="1"/>
  <c r="V1390" i="5"/>
  <c r="E1390" i="5"/>
  <c r="V1391" i="5"/>
  <c r="E1391" i="5"/>
  <c r="V1392" i="5"/>
  <c r="E1392" i="5"/>
  <c r="V1393" i="5"/>
  <c r="E1393" i="5"/>
  <c r="X1393" i="5" s="1"/>
  <c r="V1394" i="5"/>
  <c r="E1394" i="5"/>
  <c r="V1395" i="5"/>
  <c r="E1395" i="5"/>
  <c r="X1395" i="5" s="1"/>
  <c r="V1396" i="5"/>
  <c r="E1396" i="5"/>
  <c r="V1397" i="5"/>
  <c r="E1397" i="5"/>
  <c r="X1397" i="5" s="1"/>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X1411" i="5" s="1"/>
  <c r="V1412" i="5"/>
  <c r="E1412" i="5"/>
  <c r="V1413" i="5"/>
  <c r="E1413" i="5"/>
  <c r="V1414" i="5"/>
  <c r="E1414" i="5"/>
  <c r="V1415" i="5"/>
  <c r="E1415" i="5"/>
  <c r="V1416" i="5"/>
  <c r="E1416" i="5"/>
  <c r="V1417" i="5"/>
  <c r="E1417" i="5"/>
  <c r="V1418" i="5"/>
  <c r="E1418" i="5"/>
  <c r="V1419" i="5"/>
  <c r="E1419" i="5"/>
  <c r="X1419" i="5" s="1"/>
  <c r="V1420" i="5"/>
  <c r="E1420" i="5"/>
  <c r="V1421" i="5"/>
  <c r="E1421" i="5"/>
  <c r="V1422" i="5"/>
  <c r="E1422" i="5"/>
  <c r="V1423" i="5"/>
  <c r="E1423" i="5"/>
  <c r="X1423" i="5" s="1"/>
  <c r="V1424" i="5"/>
  <c r="E1424" i="5"/>
  <c r="V1425" i="5"/>
  <c r="E1425" i="5"/>
  <c r="V1426" i="5"/>
  <c r="E1426" i="5"/>
  <c r="V1427" i="5"/>
  <c r="E1427" i="5"/>
  <c r="X1427" i="5" s="1"/>
  <c r="V1428" i="5"/>
  <c r="E1428" i="5"/>
  <c r="V1429" i="5"/>
  <c r="E1429" i="5"/>
  <c r="V1430" i="5"/>
  <c r="E1430" i="5"/>
  <c r="V1431" i="5"/>
  <c r="E1431" i="5"/>
  <c r="X1431" i="5" s="1"/>
  <c r="V1432" i="5"/>
  <c r="E1432" i="5"/>
  <c r="V1433" i="5"/>
  <c r="E1433" i="5"/>
  <c r="V1434" i="5"/>
  <c r="E1434" i="5"/>
  <c r="V1435" i="5"/>
  <c r="E1435" i="5"/>
  <c r="X1435" i="5" s="1"/>
  <c r="V1436" i="5"/>
  <c r="E1436" i="5"/>
  <c r="V1437" i="5"/>
  <c r="E1437" i="5"/>
  <c r="V1438" i="5"/>
  <c r="E1438" i="5"/>
  <c r="V1439" i="5"/>
  <c r="E1439" i="5"/>
  <c r="X1439" i="5" s="1"/>
  <c r="V1440" i="5"/>
  <c r="E1440" i="5"/>
  <c r="V1441" i="5"/>
  <c r="E1441" i="5"/>
  <c r="V1442" i="5"/>
  <c r="E1442" i="5"/>
  <c r="V1443" i="5"/>
  <c r="E1443" i="5"/>
  <c r="X1443" i="5" s="1"/>
  <c r="V1444" i="5"/>
  <c r="E1444" i="5"/>
  <c r="V1445" i="5"/>
  <c r="E1445" i="5"/>
  <c r="V1446" i="5"/>
  <c r="E1446" i="5"/>
  <c r="V1447" i="5"/>
  <c r="E1447" i="5"/>
  <c r="X1447" i="5" s="1"/>
  <c r="V1448" i="5"/>
  <c r="E1448" i="5"/>
  <c r="V1449" i="5"/>
  <c r="E1449" i="5"/>
  <c r="X1449" i="5" s="1"/>
  <c r="V1450" i="5"/>
  <c r="E1450" i="5"/>
  <c r="V1451" i="5"/>
  <c r="E1451" i="5"/>
  <c r="X1451" i="5" s="1"/>
  <c r="V1452" i="5"/>
  <c r="E1452" i="5"/>
  <c r="V1453" i="5"/>
  <c r="E1453" i="5"/>
  <c r="X1453" i="5" s="1"/>
  <c r="V1454" i="5"/>
  <c r="E1454" i="5"/>
  <c r="V1455" i="5"/>
  <c r="E1455" i="5"/>
  <c r="X1455" i="5" s="1"/>
  <c r="V1456" i="5"/>
  <c r="E1456" i="5"/>
  <c r="V1457" i="5"/>
  <c r="E1457" i="5"/>
  <c r="V1458" i="5"/>
  <c r="E1458" i="5"/>
  <c r="V1459" i="5"/>
  <c r="E1459" i="5"/>
  <c r="V1460" i="5"/>
  <c r="E1460" i="5"/>
  <c r="V1461" i="5"/>
  <c r="E1461" i="5"/>
  <c r="V1462" i="5"/>
  <c r="E1462" i="5"/>
  <c r="V1463" i="5"/>
  <c r="E1463" i="5"/>
  <c r="X1463" i="5" s="1"/>
  <c r="V1464" i="5"/>
  <c r="E1464" i="5"/>
  <c r="V1465" i="5"/>
  <c r="E1465" i="5"/>
  <c r="X1465" i="5" s="1"/>
  <c r="V1466" i="5"/>
  <c r="E1466" i="5"/>
  <c r="V1467" i="5"/>
  <c r="E1467" i="5"/>
  <c r="X1467" i="5" s="1"/>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X1479" i="5" s="1"/>
  <c r="V1480" i="5"/>
  <c r="E1480" i="5"/>
  <c r="V1481" i="5"/>
  <c r="E1481" i="5"/>
  <c r="X1481" i="5" s="1"/>
  <c r="V1482" i="5"/>
  <c r="E1482" i="5"/>
  <c r="V1483" i="5"/>
  <c r="E1483" i="5"/>
  <c r="X1483" i="5" s="1"/>
  <c r="V1484" i="5"/>
  <c r="E1484" i="5"/>
  <c r="V1485" i="5"/>
  <c r="E1485" i="5"/>
  <c r="V1486" i="5"/>
  <c r="E1486" i="5"/>
  <c r="V1487" i="5"/>
  <c r="E1487" i="5"/>
  <c r="X1487" i="5" s="1"/>
  <c r="V1488" i="5"/>
  <c r="E1488" i="5"/>
  <c r="V1489" i="5"/>
  <c r="E1489" i="5"/>
  <c r="V1490" i="5"/>
  <c r="E1490" i="5"/>
  <c r="V1491" i="5"/>
  <c r="E1491" i="5"/>
  <c r="X1491" i="5" s="1"/>
  <c r="V1492" i="5"/>
  <c r="E1492" i="5"/>
  <c r="V1493" i="5"/>
  <c r="E1493" i="5"/>
  <c r="X1493" i="5" s="1"/>
  <c r="V1494" i="5"/>
  <c r="E1494" i="5"/>
  <c r="V1495" i="5"/>
  <c r="E1495" i="5"/>
  <c r="X1495" i="5" s="1"/>
  <c r="V1496" i="5"/>
  <c r="E1496" i="5"/>
  <c r="V1497" i="5"/>
  <c r="E1497" i="5"/>
  <c r="X1497" i="5" s="1"/>
  <c r="V1498" i="5"/>
  <c r="E1498" i="5"/>
  <c r="V1499" i="5"/>
  <c r="E1499" i="5"/>
  <c r="X1499" i="5" s="1"/>
  <c r="V1500" i="5"/>
  <c r="E1500" i="5"/>
  <c r="V1501" i="5"/>
  <c r="E1501" i="5"/>
  <c r="V1502" i="5"/>
  <c r="E1502" i="5"/>
  <c r="V1503" i="5"/>
  <c r="E1503" i="5"/>
  <c r="X1503" i="5" s="1"/>
  <c r="V1504" i="5"/>
  <c r="E1504" i="5"/>
  <c r="V1505" i="5"/>
  <c r="E1505" i="5"/>
  <c r="V1506" i="5"/>
  <c r="E1506" i="5"/>
  <c r="V1507" i="5"/>
  <c r="E1507" i="5"/>
  <c r="X1507" i="5" s="1"/>
  <c r="V1508" i="5"/>
  <c r="E1508" i="5"/>
  <c r="V1509" i="5"/>
  <c r="E1509" i="5"/>
  <c r="X1509" i="5" s="1"/>
  <c r="V1510" i="5"/>
  <c r="E1510" i="5"/>
  <c r="V1511" i="5"/>
  <c r="E1511" i="5"/>
  <c r="X1511" i="5" s="1"/>
  <c r="V1512" i="5"/>
  <c r="E1512" i="5"/>
  <c r="V1513" i="5"/>
  <c r="E1513" i="5"/>
  <c r="X1513" i="5" s="1"/>
  <c r="V1514" i="5"/>
  <c r="E1514" i="5"/>
  <c r="V1515" i="5"/>
  <c r="E1515" i="5"/>
  <c r="X1515" i="5" s="1"/>
  <c r="V1516" i="5"/>
  <c r="E1516" i="5"/>
  <c r="V1517" i="5"/>
  <c r="E1517" i="5"/>
  <c r="V1518" i="5"/>
  <c r="E1518" i="5"/>
  <c r="V1519" i="5"/>
  <c r="E1519" i="5"/>
  <c r="X1519" i="5" s="1"/>
  <c r="V1520" i="5"/>
  <c r="E1520" i="5"/>
  <c r="V1521" i="5"/>
  <c r="E1521" i="5"/>
  <c r="V1522" i="5"/>
  <c r="E1522" i="5"/>
  <c r="V1523" i="5"/>
  <c r="E1523" i="5"/>
  <c r="X1523" i="5" s="1"/>
  <c r="V1524" i="5"/>
  <c r="E1524" i="5"/>
  <c r="V1525" i="5"/>
  <c r="E1525" i="5"/>
  <c r="X1525" i="5" s="1"/>
  <c r="V1526" i="5"/>
  <c r="E1526" i="5"/>
  <c r="V1527" i="5"/>
  <c r="E1527" i="5"/>
  <c r="V1528" i="5"/>
  <c r="E1528" i="5"/>
  <c r="V1529" i="5"/>
  <c r="E1529" i="5"/>
  <c r="V1530" i="5"/>
  <c r="E1530" i="5"/>
  <c r="V1531" i="5"/>
  <c r="E1531" i="5"/>
  <c r="X1531" i="5" s="1"/>
  <c r="V1532" i="5"/>
  <c r="E1532" i="5"/>
  <c r="V1533" i="5"/>
  <c r="E1533" i="5"/>
  <c r="V1534" i="5"/>
  <c r="E1534" i="5"/>
  <c r="V1535" i="5"/>
  <c r="E1535" i="5"/>
  <c r="X1535" i="5" s="1"/>
  <c r="V1536" i="5"/>
  <c r="E1536" i="5"/>
  <c r="V1537" i="5"/>
  <c r="E1537" i="5"/>
  <c r="X1537" i="5" s="1"/>
  <c r="V1538" i="5"/>
  <c r="E1538" i="5"/>
  <c r="V1539" i="5"/>
  <c r="E1539" i="5"/>
  <c r="V1540" i="5"/>
  <c r="E1540" i="5"/>
  <c r="V1541" i="5"/>
  <c r="E1541" i="5"/>
  <c r="X1541" i="5" s="1"/>
  <c r="V1542" i="5"/>
  <c r="E1542" i="5"/>
  <c r="V1543" i="5"/>
  <c r="E1543" i="5"/>
  <c r="X1543" i="5" s="1"/>
  <c r="V1544" i="5"/>
  <c r="E1544" i="5"/>
  <c r="V1545" i="5"/>
  <c r="E1545" i="5"/>
  <c r="X1545" i="5" s="1"/>
  <c r="V1546" i="5"/>
  <c r="E1546" i="5"/>
  <c r="V1547" i="5"/>
  <c r="E1547" i="5"/>
  <c r="V1548" i="5"/>
  <c r="E1548" i="5"/>
  <c r="V1549" i="5"/>
  <c r="E1549" i="5"/>
  <c r="V1550" i="5"/>
  <c r="E1550" i="5"/>
  <c r="V1551" i="5"/>
  <c r="E1551" i="5"/>
  <c r="X1551" i="5" s="1"/>
  <c r="V1552" i="5"/>
  <c r="E1552" i="5"/>
  <c r="V1553" i="5"/>
  <c r="E1553" i="5"/>
  <c r="X1553" i="5" s="1"/>
  <c r="V1554" i="5"/>
  <c r="E1554" i="5"/>
  <c r="V1555" i="5"/>
  <c r="E1555" i="5"/>
  <c r="V1556" i="5"/>
  <c r="E1556" i="5"/>
  <c r="V1557" i="5"/>
  <c r="E1557" i="5"/>
  <c r="X1557" i="5" s="1"/>
  <c r="V1558" i="5"/>
  <c r="E1558" i="5"/>
  <c r="V1559" i="5"/>
  <c r="E1559" i="5"/>
  <c r="V1560" i="5"/>
  <c r="E1560" i="5"/>
  <c r="V1561" i="5"/>
  <c r="E1561" i="5"/>
  <c r="X1561" i="5" s="1"/>
  <c r="V1562" i="5"/>
  <c r="E1562" i="5"/>
  <c r="V1563" i="5"/>
  <c r="E1563" i="5"/>
  <c r="V1564" i="5"/>
  <c r="E1564" i="5"/>
  <c r="V1565" i="5"/>
  <c r="E1565" i="5"/>
  <c r="X1565" i="5" s="1"/>
  <c r="V1566" i="5"/>
  <c r="E1566" i="5"/>
  <c r="V1567" i="5"/>
  <c r="E1567" i="5"/>
  <c r="V1568" i="5"/>
  <c r="E1568" i="5"/>
  <c r="V1569" i="5"/>
  <c r="E1569" i="5"/>
  <c r="V1570" i="5"/>
  <c r="E1570" i="5"/>
  <c r="V1571" i="5"/>
  <c r="E1571" i="5"/>
  <c r="V1572" i="5"/>
  <c r="E1572" i="5"/>
  <c r="V1573" i="5"/>
  <c r="E1573" i="5"/>
  <c r="X1573" i="5" s="1"/>
  <c r="V1574" i="5"/>
  <c r="E1574" i="5"/>
  <c r="V1575" i="5"/>
  <c r="E1575" i="5"/>
  <c r="V1576" i="5"/>
  <c r="E1576" i="5"/>
  <c r="V1577" i="5"/>
  <c r="E1577" i="5"/>
  <c r="V1578" i="5"/>
  <c r="E1578" i="5"/>
  <c r="V1579" i="5"/>
  <c r="E1579" i="5"/>
  <c r="V1580" i="5"/>
  <c r="E1580" i="5"/>
  <c r="V1581" i="5"/>
  <c r="E1581" i="5"/>
  <c r="X1581" i="5" s="1"/>
  <c r="V1582" i="5"/>
  <c r="E1582" i="5"/>
  <c r="V1583" i="5"/>
  <c r="E1583" i="5"/>
  <c r="V1584" i="5"/>
  <c r="E1584" i="5"/>
  <c r="V1585" i="5"/>
  <c r="E1585" i="5"/>
  <c r="V1586" i="5"/>
  <c r="E1586" i="5"/>
  <c r="V1587" i="5"/>
  <c r="E1587" i="5"/>
  <c r="V1588" i="5"/>
  <c r="E1588" i="5"/>
  <c r="V1589" i="5"/>
  <c r="E1589" i="5"/>
  <c r="X1589" i="5" s="1"/>
  <c r="V1590" i="5"/>
  <c r="E1590" i="5"/>
  <c r="V1591" i="5"/>
  <c r="E1591" i="5"/>
  <c r="V1592" i="5"/>
  <c r="E1592" i="5"/>
  <c r="V1593" i="5"/>
  <c r="E1593" i="5"/>
  <c r="V1594" i="5"/>
  <c r="E1594" i="5"/>
  <c r="V1595" i="5"/>
  <c r="E1595" i="5"/>
  <c r="V1596" i="5"/>
  <c r="E1596" i="5"/>
  <c r="V1597" i="5"/>
  <c r="E1597" i="5"/>
  <c r="X1597" i="5" s="1"/>
  <c r="V1598" i="5"/>
  <c r="E1598" i="5"/>
  <c r="V1599" i="5"/>
  <c r="E1599" i="5"/>
  <c r="V1600" i="5"/>
  <c r="E1600" i="5"/>
  <c r="V1601" i="5"/>
  <c r="E1601" i="5"/>
  <c r="X1601" i="5" s="1"/>
  <c r="V1602" i="5"/>
  <c r="E1602" i="5"/>
  <c r="V1603" i="5"/>
  <c r="E1603" i="5"/>
  <c r="V1604" i="5"/>
  <c r="E1604" i="5"/>
  <c r="V1605" i="5"/>
  <c r="E1605" i="5"/>
  <c r="X1605" i="5" s="1"/>
  <c r="V1606" i="5"/>
  <c r="E1606" i="5"/>
  <c r="V1607" i="5"/>
  <c r="E1607" i="5"/>
  <c r="V1608" i="5"/>
  <c r="E1608" i="5"/>
  <c r="V1609" i="5"/>
  <c r="E1609" i="5"/>
  <c r="V1610" i="5"/>
  <c r="E1610" i="5"/>
  <c r="V1611" i="5"/>
  <c r="E1611" i="5"/>
  <c r="V1612" i="5"/>
  <c r="E1612" i="5"/>
  <c r="V1613" i="5"/>
  <c r="E1613" i="5"/>
  <c r="X1613" i="5" s="1"/>
  <c r="V1614" i="5"/>
  <c r="E1614" i="5"/>
  <c r="V1615" i="5"/>
  <c r="E1615" i="5"/>
  <c r="V1616" i="5"/>
  <c r="E1616" i="5"/>
  <c r="V1617" i="5"/>
  <c r="E1617" i="5"/>
  <c r="X1617" i="5" s="1"/>
  <c r="V1618" i="5"/>
  <c r="E1618" i="5"/>
  <c r="V1619" i="5"/>
  <c r="E1619" i="5"/>
  <c r="V1620" i="5"/>
  <c r="E1620" i="5"/>
  <c r="V1621" i="5"/>
  <c r="E1621" i="5"/>
  <c r="X1621" i="5" s="1"/>
  <c r="V1622" i="5"/>
  <c r="E1622" i="5"/>
  <c r="V1623" i="5"/>
  <c r="E1623" i="5"/>
  <c r="V1624" i="5"/>
  <c r="E1624" i="5"/>
  <c r="V1625" i="5"/>
  <c r="E1625" i="5"/>
  <c r="X1625" i="5" s="1"/>
  <c r="V1626" i="5"/>
  <c r="E1626" i="5"/>
  <c r="V1627" i="5"/>
  <c r="E1627" i="5"/>
  <c r="V1628" i="5"/>
  <c r="E1628" i="5"/>
  <c r="V1629" i="5"/>
  <c r="E1629" i="5"/>
  <c r="X1629" i="5" s="1"/>
  <c r="V1630" i="5"/>
  <c r="E1630" i="5"/>
  <c r="V1631" i="5"/>
  <c r="E1631" i="5"/>
  <c r="V1632" i="5"/>
  <c r="E1632" i="5"/>
  <c r="V1633" i="5"/>
  <c r="E1633" i="5"/>
  <c r="V1634" i="5"/>
  <c r="E1634" i="5"/>
  <c r="V1635" i="5"/>
  <c r="E1635" i="5"/>
  <c r="V1636" i="5"/>
  <c r="E1636" i="5"/>
  <c r="V1637" i="5"/>
  <c r="E1637" i="5"/>
  <c r="X1637" i="5" s="1"/>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X1649" i="5" s="1"/>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X1661" i="5" s="1"/>
  <c r="V1662" i="5"/>
  <c r="E1662" i="5"/>
  <c r="V1663" i="5"/>
  <c r="E1663" i="5"/>
  <c r="V1664" i="5"/>
  <c r="E1664" i="5"/>
  <c r="V1665" i="5"/>
  <c r="E1665" i="5"/>
  <c r="X1665" i="5" s="1"/>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X1677" i="5" s="1"/>
  <c r="V1678" i="5"/>
  <c r="E1678" i="5"/>
  <c r="V1679" i="5"/>
  <c r="E1679" i="5"/>
  <c r="V1680" i="5"/>
  <c r="E1680" i="5"/>
  <c r="V1681" i="5"/>
  <c r="E1681" i="5"/>
  <c r="X1681" i="5" s="1"/>
  <c r="V1682" i="5"/>
  <c r="E1682" i="5"/>
  <c r="V1683" i="5"/>
  <c r="E1683" i="5"/>
  <c r="V1684" i="5"/>
  <c r="E1684" i="5"/>
  <c r="V1685" i="5"/>
  <c r="E1685" i="5"/>
  <c r="X1685" i="5" s="1"/>
  <c r="V1686" i="5"/>
  <c r="E1686" i="5"/>
  <c r="V1687" i="5"/>
  <c r="E1687" i="5"/>
  <c r="V1688" i="5"/>
  <c r="E1688" i="5"/>
  <c r="V1689" i="5"/>
  <c r="E1689" i="5"/>
  <c r="X1689" i="5" s="1"/>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X1705" i="5" s="1"/>
  <c r="V1706" i="5"/>
  <c r="E1706" i="5"/>
  <c r="V1707" i="5"/>
  <c r="E1707" i="5"/>
  <c r="V1708" i="5"/>
  <c r="E1708" i="5"/>
  <c r="V1709" i="5"/>
  <c r="E1709" i="5"/>
  <c r="X1709" i="5" s="1"/>
  <c r="V1710" i="5"/>
  <c r="E1710" i="5"/>
  <c r="V1711" i="5"/>
  <c r="E1711" i="5"/>
  <c r="V1712" i="5"/>
  <c r="E1712" i="5"/>
  <c r="V1713" i="5"/>
  <c r="E1713" i="5"/>
  <c r="V1714" i="5"/>
  <c r="E1714" i="5"/>
  <c r="V1715" i="5"/>
  <c r="E1715" i="5"/>
  <c r="V1716" i="5"/>
  <c r="E1716" i="5"/>
  <c r="V1717" i="5"/>
  <c r="E1717" i="5"/>
  <c r="X1717" i="5" s="1"/>
  <c r="V1718" i="5"/>
  <c r="E1718" i="5"/>
  <c r="V1719" i="5"/>
  <c r="E1719" i="5"/>
  <c r="V1720" i="5"/>
  <c r="E1720" i="5"/>
  <c r="V1721" i="5"/>
  <c r="E1721" i="5"/>
  <c r="X1721" i="5" s="1"/>
  <c r="V1722" i="5"/>
  <c r="E1722" i="5"/>
  <c r="V1723" i="5"/>
  <c r="E1723" i="5"/>
  <c r="V1724" i="5"/>
  <c r="E1724" i="5"/>
  <c r="V1725" i="5"/>
  <c r="E1725" i="5"/>
  <c r="V1726" i="5"/>
  <c r="E1726" i="5"/>
  <c r="V1727" i="5"/>
  <c r="E1727" i="5"/>
  <c r="V1728" i="5"/>
  <c r="E1728" i="5"/>
  <c r="V1729" i="5"/>
  <c r="E1729" i="5"/>
  <c r="X1729" i="5" s="1"/>
  <c r="V1730" i="5"/>
  <c r="E1730" i="5"/>
  <c r="V1731" i="5"/>
  <c r="E1731" i="5"/>
  <c r="V1732" i="5"/>
  <c r="E1732" i="5"/>
  <c r="V1733" i="5"/>
  <c r="E1733" i="5"/>
  <c r="V1734" i="5"/>
  <c r="E1734" i="5"/>
  <c r="V1735" i="5"/>
  <c r="E1735" i="5"/>
  <c r="X1735" i="5" s="1"/>
  <c r="V1736" i="5"/>
  <c r="E1736" i="5"/>
  <c r="V1737" i="5"/>
  <c r="E1737" i="5"/>
  <c r="V1738" i="5"/>
  <c r="E1738" i="5"/>
  <c r="V1739" i="5"/>
  <c r="E1739" i="5"/>
  <c r="V1740" i="5"/>
  <c r="E1740" i="5"/>
  <c r="V1741" i="5"/>
  <c r="E1741" i="5"/>
  <c r="X1741" i="5" s="1"/>
  <c r="V1742" i="5"/>
  <c r="E1742" i="5"/>
  <c r="V1743" i="5"/>
  <c r="E1743" i="5"/>
  <c r="V1744" i="5"/>
  <c r="E1744" i="5"/>
  <c r="V1745" i="5"/>
  <c r="E1745" i="5"/>
  <c r="V1746" i="5"/>
  <c r="E1746" i="5"/>
  <c r="V1747" i="5"/>
  <c r="E1747" i="5"/>
  <c r="V1748" i="5"/>
  <c r="E1748" i="5"/>
  <c r="V1749" i="5"/>
  <c r="E1749" i="5"/>
  <c r="X1749" i="5" s="1"/>
  <c r="V1750" i="5"/>
  <c r="E1750" i="5"/>
  <c r="V1751" i="5"/>
  <c r="E1751" i="5"/>
  <c r="X1751" i="5" s="1"/>
  <c r="V1752" i="5"/>
  <c r="E1752" i="5"/>
  <c r="V1753" i="5"/>
  <c r="E1753" i="5"/>
  <c r="X1753" i="5" s="1"/>
  <c r="V1754" i="5"/>
  <c r="E1754" i="5"/>
  <c r="V1755" i="5"/>
  <c r="E1755" i="5"/>
  <c r="V1756" i="5"/>
  <c r="E1756" i="5"/>
  <c r="V1757" i="5"/>
  <c r="E1757" i="5"/>
  <c r="X1757" i="5" s="1"/>
  <c r="V1758" i="5"/>
  <c r="E1758" i="5"/>
  <c r="V1759" i="5"/>
  <c r="E1759" i="5"/>
  <c r="V1760" i="5"/>
  <c r="E1760" i="5"/>
  <c r="V1761" i="5"/>
  <c r="E1761" i="5"/>
  <c r="V1762" i="5"/>
  <c r="E1762" i="5"/>
  <c r="V1763" i="5"/>
  <c r="E1763" i="5"/>
  <c r="V1764" i="5"/>
  <c r="E1764" i="5"/>
  <c r="V1765" i="5"/>
  <c r="E1765" i="5"/>
  <c r="X1765" i="5" s="1"/>
  <c r="V1766" i="5"/>
  <c r="E1766" i="5"/>
  <c r="V1767" i="5"/>
  <c r="E1767" i="5"/>
  <c r="V1768" i="5"/>
  <c r="E1768" i="5"/>
  <c r="V1769" i="5"/>
  <c r="E1769" i="5"/>
  <c r="X1769" i="5" s="1"/>
  <c r="V1770" i="5"/>
  <c r="E1770" i="5"/>
  <c r="V1771" i="5"/>
  <c r="E1771" i="5"/>
  <c r="V1772" i="5"/>
  <c r="E1772" i="5"/>
  <c r="V1773" i="5"/>
  <c r="E1773" i="5"/>
  <c r="X1773" i="5" s="1"/>
  <c r="V1774" i="5"/>
  <c r="E1774" i="5"/>
  <c r="V1775" i="5"/>
  <c r="E1775" i="5"/>
  <c r="V1776" i="5"/>
  <c r="E1776" i="5"/>
  <c r="V1777" i="5"/>
  <c r="E1777" i="5"/>
  <c r="X1777" i="5" s="1"/>
  <c r="V1778" i="5"/>
  <c r="E1778" i="5"/>
  <c r="V1779" i="5"/>
  <c r="E1779" i="5"/>
  <c r="V1780" i="5"/>
  <c r="E1780" i="5"/>
  <c r="V1781" i="5"/>
  <c r="E1781" i="5"/>
  <c r="X1781" i="5" s="1"/>
  <c r="V1782" i="5"/>
  <c r="E1782" i="5"/>
  <c r="V1783" i="5"/>
  <c r="E1783" i="5"/>
  <c r="V1784" i="5"/>
  <c r="E1784" i="5"/>
  <c r="V1785" i="5"/>
  <c r="E1785" i="5"/>
  <c r="X1785" i="5" s="1"/>
  <c r="V1786" i="5"/>
  <c r="E1786" i="5"/>
  <c r="V1787" i="5"/>
  <c r="E1787" i="5"/>
  <c r="V1788" i="5"/>
  <c r="E1788" i="5"/>
  <c r="V1789" i="5"/>
  <c r="E1789" i="5"/>
  <c r="X1789" i="5" s="1"/>
  <c r="V1790" i="5"/>
  <c r="E1790" i="5"/>
  <c r="V1791" i="5"/>
  <c r="E1791" i="5"/>
  <c r="V1792" i="5"/>
  <c r="E1792" i="5"/>
  <c r="V1793" i="5"/>
  <c r="E1793" i="5"/>
  <c r="X1793" i="5" s="1"/>
  <c r="V1794" i="5"/>
  <c r="E1794" i="5"/>
  <c r="V1795" i="5"/>
  <c r="E1795" i="5"/>
  <c r="V1796" i="5"/>
  <c r="E1796" i="5"/>
  <c r="V1797" i="5"/>
  <c r="E1797" i="5"/>
  <c r="X1797" i="5" s="1"/>
  <c r="V1798" i="5"/>
  <c r="E1798" i="5"/>
  <c r="V1799" i="5"/>
  <c r="E1799" i="5"/>
  <c r="V1800" i="5"/>
  <c r="E1800" i="5"/>
  <c r="V1801" i="5"/>
  <c r="E1801" i="5"/>
  <c r="V1802" i="5"/>
  <c r="E1802" i="5"/>
  <c r="V1803" i="5"/>
  <c r="E1803" i="5"/>
  <c r="V1804" i="5"/>
  <c r="E1804" i="5"/>
  <c r="V1805" i="5"/>
  <c r="E1805" i="5"/>
  <c r="X1805" i="5" s="1"/>
  <c r="V1806" i="5"/>
  <c r="E1806" i="5"/>
  <c r="V1807" i="5"/>
  <c r="E1807" i="5"/>
  <c r="V1808" i="5"/>
  <c r="E1808" i="5"/>
  <c r="V1809" i="5"/>
  <c r="E1809" i="5"/>
  <c r="V1810" i="5"/>
  <c r="E1810" i="5"/>
  <c r="V1811" i="5"/>
  <c r="E1811" i="5"/>
  <c r="V1812" i="5"/>
  <c r="E1812" i="5"/>
  <c r="V1813" i="5"/>
  <c r="E1813" i="5"/>
  <c r="X1813" i="5" s="1"/>
  <c r="V1814" i="5"/>
  <c r="E1814" i="5"/>
  <c r="V1815" i="5"/>
  <c r="E1815" i="5"/>
  <c r="X1815" i="5" s="1"/>
  <c r="V1816" i="5"/>
  <c r="E1816" i="5"/>
  <c r="V1817" i="5"/>
  <c r="E1817" i="5"/>
  <c r="V1818" i="5"/>
  <c r="E1818" i="5"/>
  <c r="V1819" i="5"/>
  <c r="E1819" i="5"/>
  <c r="V1820" i="5"/>
  <c r="E1820" i="5"/>
  <c r="V1821" i="5"/>
  <c r="E1821" i="5"/>
  <c r="V1822" i="5"/>
  <c r="E1822" i="5"/>
  <c r="V1823" i="5"/>
  <c r="E1823" i="5"/>
  <c r="X1823" i="5" s="1"/>
  <c r="V1824" i="5"/>
  <c r="E1824" i="5"/>
  <c r="V1825" i="5"/>
  <c r="E1825" i="5"/>
  <c r="V1826" i="5"/>
  <c r="E1826" i="5"/>
  <c r="V1827" i="5"/>
  <c r="E1827" i="5"/>
  <c r="X1827" i="5" s="1"/>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X1843" i="5" s="1"/>
  <c r="V1844" i="5"/>
  <c r="E1844" i="5"/>
  <c r="V1845" i="5"/>
  <c r="E1845" i="5"/>
  <c r="V1846" i="5"/>
  <c r="E1846" i="5"/>
  <c r="V1847" i="5"/>
  <c r="E1847" i="5"/>
  <c r="X1847" i="5" s="1"/>
  <c r="V1848" i="5"/>
  <c r="E1848" i="5"/>
  <c r="V1849" i="5"/>
  <c r="E1849" i="5"/>
  <c r="V1850" i="5"/>
  <c r="E1850" i="5"/>
  <c r="V1851" i="5"/>
  <c r="E1851" i="5"/>
  <c r="X1851" i="5" s="1"/>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X1863" i="5" s="1"/>
  <c r="V1864" i="5"/>
  <c r="E1864" i="5"/>
  <c r="V1865" i="5"/>
  <c r="E1865" i="5"/>
  <c r="V1866" i="5"/>
  <c r="E1866" i="5"/>
  <c r="V1867" i="5"/>
  <c r="E1867" i="5"/>
  <c r="V1868" i="5"/>
  <c r="E1868" i="5"/>
  <c r="V1869" i="5"/>
  <c r="E1869" i="5"/>
  <c r="V1870" i="5"/>
  <c r="E1870" i="5"/>
  <c r="V1871" i="5"/>
  <c r="E1871" i="5"/>
  <c r="X1871" i="5" s="1"/>
  <c r="V1872" i="5"/>
  <c r="E1872" i="5"/>
  <c r="V1873" i="5"/>
  <c r="E1873" i="5"/>
  <c r="X1873" i="5" s="1"/>
  <c r="V1874" i="5"/>
  <c r="E1874" i="5"/>
  <c r="V1875" i="5"/>
  <c r="E1875" i="5"/>
  <c r="X1875" i="5" s="1"/>
  <c r="V1876" i="5"/>
  <c r="E1876" i="5"/>
  <c r="V1877" i="5"/>
  <c r="E1877" i="5"/>
  <c r="X1877" i="5" s="1"/>
  <c r="V1878" i="5"/>
  <c r="E1878" i="5"/>
  <c r="V1879" i="5"/>
  <c r="E1879" i="5"/>
  <c r="X1879" i="5" s="1"/>
  <c r="V1880" i="5"/>
  <c r="E1880" i="5"/>
  <c r="V1881" i="5"/>
  <c r="E1881" i="5"/>
  <c r="X1881" i="5" s="1"/>
  <c r="V1882" i="5"/>
  <c r="E1882" i="5"/>
  <c r="V1883" i="5"/>
  <c r="E1883" i="5"/>
  <c r="X1883" i="5" s="1"/>
  <c r="V1884" i="5"/>
  <c r="E1884" i="5"/>
  <c r="V1885" i="5"/>
  <c r="E1885" i="5"/>
  <c r="X1885" i="5" s="1"/>
  <c r="V1886" i="5"/>
  <c r="E1886" i="5"/>
  <c r="V1887" i="5"/>
  <c r="E1887" i="5"/>
  <c r="V1888" i="5"/>
  <c r="E1888" i="5"/>
  <c r="V1889" i="5"/>
  <c r="E1889" i="5"/>
  <c r="X1889" i="5" s="1"/>
  <c r="V1890" i="5"/>
  <c r="E1890" i="5"/>
  <c r="V1891" i="5"/>
  <c r="E1891" i="5"/>
  <c r="X1891" i="5" s="1"/>
  <c r="V1892" i="5"/>
  <c r="E1892" i="5"/>
  <c r="V1893" i="5"/>
  <c r="E1893" i="5"/>
  <c r="X1893" i="5" s="1"/>
  <c r="V1894" i="5"/>
  <c r="E1894" i="5"/>
  <c r="V1895" i="5"/>
  <c r="E1895" i="5"/>
  <c r="X1895" i="5" s="1"/>
  <c r="V1896" i="5"/>
  <c r="E1896" i="5"/>
  <c r="V1897" i="5"/>
  <c r="E1897" i="5"/>
  <c r="X1897" i="5" s="1"/>
  <c r="V1898" i="5"/>
  <c r="E1898" i="5"/>
  <c r="V1899" i="5"/>
  <c r="E1899" i="5"/>
  <c r="X1899" i="5" s="1"/>
  <c r="V1900" i="5"/>
  <c r="E1900" i="5"/>
  <c r="V1901" i="5"/>
  <c r="E1901" i="5"/>
  <c r="X1901" i="5" s="1"/>
  <c r="V1902" i="5"/>
  <c r="E1902" i="5"/>
  <c r="V1903" i="5"/>
  <c r="E1903" i="5"/>
  <c r="X1903" i="5" s="1"/>
  <c r="V1904" i="5"/>
  <c r="E1904" i="5"/>
  <c r="V1905" i="5"/>
  <c r="E1905" i="5"/>
  <c r="X1905" i="5" s="1"/>
  <c r="V1906" i="5"/>
  <c r="E1906" i="5"/>
  <c r="V1907" i="5"/>
  <c r="E1907" i="5"/>
  <c r="X1907" i="5" s="1"/>
  <c r="V1908" i="5"/>
  <c r="E1908" i="5"/>
  <c r="V1909" i="5"/>
  <c r="E1909" i="5"/>
  <c r="X1909" i="5" s="1"/>
  <c r="V1910" i="5"/>
  <c r="E1910" i="5"/>
  <c r="V1911" i="5"/>
  <c r="E1911" i="5"/>
  <c r="X1911" i="5" s="1"/>
  <c r="V1912" i="5"/>
  <c r="E1912" i="5"/>
  <c r="V1913" i="5"/>
  <c r="E1913" i="5"/>
  <c r="X1913" i="5" s="1"/>
  <c r="V1914" i="5"/>
  <c r="E1914" i="5"/>
  <c r="V1915" i="5"/>
  <c r="E1915" i="5"/>
  <c r="X1915" i="5" s="1"/>
  <c r="V1916" i="5"/>
  <c r="E1916" i="5"/>
  <c r="V1917" i="5"/>
  <c r="E1917" i="5"/>
  <c r="X1917" i="5" s="1"/>
  <c r="V1918" i="5"/>
  <c r="E1918" i="5"/>
  <c r="V1919" i="5"/>
  <c r="E1919" i="5"/>
  <c r="V1920" i="5"/>
  <c r="E1920" i="5"/>
  <c r="V1921" i="5"/>
  <c r="E1921" i="5"/>
  <c r="X1921" i="5" s="1"/>
  <c r="V1922" i="5"/>
  <c r="E1922" i="5"/>
  <c r="V1923" i="5"/>
  <c r="E1923" i="5"/>
  <c r="X1923" i="5" s="1"/>
  <c r="V1924" i="5"/>
  <c r="E1924" i="5"/>
  <c r="V1925" i="5"/>
  <c r="E1925" i="5"/>
  <c r="X1925" i="5" s="1"/>
  <c r="V1926" i="5"/>
  <c r="E1926" i="5"/>
  <c r="V1927" i="5"/>
  <c r="E1927" i="5"/>
  <c r="X1927" i="5" s="1"/>
  <c r="V1928" i="5"/>
  <c r="E1928" i="5"/>
  <c r="V1929" i="5"/>
  <c r="E1929" i="5"/>
  <c r="X1929" i="5" s="1"/>
  <c r="V1930" i="5"/>
  <c r="E1930" i="5"/>
  <c r="V1931" i="5"/>
  <c r="E1931" i="5"/>
  <c r="V1932" i="5"/>
  <c r="E1932" i="5"/>
  <c r="V1933" i="5"/>
  <c r="E1933" i="5"/>
  <c r="X1933" i="5" s="1"/>
  <c r="V1934" i="5"/>
  <c r="E1934" i="5"/>
  <c r="V1935" i="5"/>
  <c r="E1935" i="5"/>
  <c r="X1935" i="5" s="1"/>
  <c r="V1936" i="5"/>
  <c r="E1936" i="5"/>
  <c r="V1937" i="5"/>
  <c r="E1937" i="5"/>
  <c r="X1937" i="5" s="1"/>
  <c r="V1938" i="5"/>
  <c r="E1938" i="5"/>
  <c r="V1939" i="5"/>
  <c r="E1939" i="5"/>
  <c r="X1939" i="5" s="1"/>
  <c r="V1940" i="5"/>
  <c r="E1940" i="5"/>
  <c r="V1941" i="5"/>
  <c r="E1941" i="5"/>
  <c r="V1942" i="5"/>
  <c r="E1942" i="5"/>
  <c r="V1943" i="5"/>
  <c r="E1943" i="5"/>
  <c r="X1943" i="5" s="1"/>
  <c r="V1944" i="5"/>
  <c r="E1944" i="5"/>
  <c r="V1945" i="5"/>
  <c r="E1945" i="5"/>
  <c r="X1945" i="5" s="1"/>
  <c r="V1946" i="5"/>
  <c r="E1946" i="5"/>
  <c r="V1947" i="5"/>
  <c r="E1947" i="5"/>
  <c r="V1948" i="5"/>
  <c r="E1948" i="5"/>
  <c r="V1949" i="5"/>
  <c r="E1949" i="5"/>
  <c r="X1949" i="5" s="1"/>
  <c r="V1950" i="5"/>
  <c r="E1950" i="5"/>
  <c r="V1951" i="5"/>
  <c r="E1951" i="5"/>
  <c r="V1952" i="5"/>
  <c r="E1952" i="5"/>
  <c r="V1953" i="5"/>
  <c r="E1953" i="5"/>
  <c r="X1953" i="5" s="1"/>
  <c r="V1954" i="5"/>
  <c r="E1954" i="5"/>
  <c r="V1955" i="5"/>
  <c r="E1955" i="5"/>
  <c r="V1956" i="5"/>
  <c r="E1956" i="5"/>
  <c r="V1957" i="5"/>
  <c r="E1957" i="5"/>
  <c r="X1957" i="5" s="1"/>
  <c r="V1958" i="5"/>
  <c r="E1958" i="5"/>
  <c r="V1959" i="5"/>
  <c r="E1959" i="5"/>
  <c r="X1959" i="5" s="1"/>
  <c r="V1960" i="5"/>
  <c r="E1960" i="5"/>
  <c r="V1961" i="5"/>
  <c r="E1961" i="5"/>
  <c r="X1961" i="5" s="1"/>
  <c r="V1962" i="5"/>
  <c r="E1962" i="5"/>
  <c r="V1963" i="5"/>
  <c r="E1963" i="5"/>
  <c r="X1963" i="5" s="1"/>
  <c r="V1964" i="5"/>
  <c r="E1964" i="5"/>
  <c r="V1965" i="5"/>
  <c r="E1965" i="5"/>
  <c r="X1965" i="5" s="1"/>
  <c r="V1966" i="5"/>
  <c r="E1966" i="5"/>
  <c r="V1967" i="5"/>
  <c r="E1967" i="5"/>
  <c r="V1968" i="5"/>
  <c r="E1968" i="5"/>
  <c r="V1969" i="5"/>
  <c r="E1969" i="5"/>
  <c r="X1969" i="5" s="1"/>
  <c r="V1970" i="5"/>
  <c r="E1970" i="5"/>
  <c r="V1971" i="5"/>
  <c r="E1971" i="5"/>
  <c r="X1971" i="5" s="1"/>
  <c r="V1972" i="5"/>
  <c r="E1972" i="5"/>
  <c r="V1973" i="5"/>
  <c r="E1973" i="5"/>
  <c r="X1973" i="5" s="1"/>
  <c r="V1974" i="5"/>
  <c r="E1974" i="5"/>
  <c r="V1975" i="5"/>
  <c r="E1975" i="5"/>
  <c r="X1975" i="5" s="1"/>
  <c r="V1976" i="5"/>
  <c r="E1976" i="5"/>
  <c r="V1977" i="5"/>
  <c r="E1977" i="5"/>
  <c r="X1977" i="5" s="1"/>
  <c r="V1978" i="5"/>
  <c r="E1978" i="5"/>
  <c r="V1979" i="5"/>
  <c r="E1979" i="5"/>
  <c r="V1980" i="5"/>
  <c r="E1980" i="5"/>
  <c r="V1981" i="5"/>
  <c r="E1981" i="5"/>
  <c r="X1981" i="5" s="1"/>
  <c r="V1982" i="5"/>
  <c r="E1982" i="5"/>
  <c r="V1983" i="5"/>
  <c r="E1983" i="5"/>
  <c r="X1983" i="5" s="1"/>
  <c r="V1984" i="5"/>
  <c r="E1984" i="5"/>
  <c r="V1985" i="5"/>
  <c r="E1985" i="5"/>
  <c r="X1985" i="5" s="1"/>
  <c r="V1986" i="5"/>
  <c r="E1986" i="5"/>
  <c r="V1987" i="5"/>
  <c r="E1987" i="5"/>
  <c r="V1988" i="5"/>
  <c r="E1988" i="5"/>
  <c r="V1989" i="5"/>
  <c r="E1989" i="5"/>
  <c r="X1989" i="5" s="1"/>
  <c r="V1990" i="5"/>
  <c r="E1990" i="5"/>
  <c r="V1991" i="5"/>
  <c r="E1991" i="5"/>
  <c r="X1991" i="5" s="1"/>
  <c r="V1992" i="5"/>
  <c r="E1992" i="5"/>
  <c r="V1993" i="5"/>
  <c r="E1993" i="5"/>
  <c r="V1994" i="5"/>
  <c r="E1994" i="5"/>
  <c r="V1995" i="5"/>
  <c r="E1995" i="5"/>
  <c r="X1995" i="5" s="1"/>
  <c r="V1996" i="5"/>
  <c r="E1996" i="5"/>
  <c r="V1997" i="5"/>
  <c r="E1997" i="5"/>
  <c r="V1998" i="5"/>
  <c r="E1998" i="5"/>
  <c r="V1999" i="5"/>
  <c r="E1999" i="5"/>
  <c r="X1999" i="5" s="1"/>
  <c r="V2000" i="5"/>
  <c r="E2000" i="5"/>
  <c r="V2001" i="5"/>
  <c r="E2001" i="5"/>
  <c r="X2001" i="5" s="1"/>
  <c r="V2002" i="5"/>
  <c r="E2002" i="5"/>
  <c r="V2003" i="5"/>
  <c r="E2003" i="5"/>
  <c r="X2003" i="5" s="1"/>
  <c r="V2004" i="5"/>
  <c r="E2004" i="5"/>
  <c r="V2005" i="5"/>
  <c r="E2005" i="5"/>
  <c r="X2005" i="5" s="1"/>
  <c r="V2006" i="5"/>
  <c r="E2006" i="5"/>
  <c r="V2007" i="5"/>
  <c r="E2007" i="5"/>
  <c r="X2007" i="5" s="1"/>
  <c r="V2008" i="5"/>
  <c r="E2008" i="5"/>
  <c r="V2009" i="5"/>
  <c r="E2009" i="5"/>
  <c r="X2009" i="5" s="1"/>
  <c r="V2010" i="5"/>
  <c r="E2010" i="5"/>
  <c r="V2011" i="5"/>
  <c r="E2011" i="5"/>
  <c r="V2012" i="5"/>
  <c r="E2012" i="5"/>
  <c r="V2013" i="5"/>
  <c r="E2013" i="5"/>
  <c r="X2013" i="5" s="1"/>
  <c r="V2014" i="5"/>
  <c r="E2014" i="5"/>
  <c r="V2015" i="5"/>
  <c r="E2015" i="5"/>
  <c r="X2015" i="5" s="1"/>
  <c r="V2016" i="5"/>
  <c r="E2016" i="5"/>
  <c r="V2017" i="5"/>
  <c r="E2017" i="5"/>
  <c r="X2017" i="5" s="1"/>
  <c r="V2018" i="5"/>
  <c r="E2018" i="5"/>
  <c r="V2019" i="5"/>
  <c r="E2019" i="5"/>
  <c r="X2019" i="5" s="1"/>
  <c r="V2020" i="5"/>
  <c r="E2020" i="5"/>
  <c r="V2021" i="5"/>
  <c r="E2021" i="5"/>
  <c r="X2021" i="5" s="1"/>
  <c r="V2022" i="5"/>
  <c r="E2022" i="5"/>
  <c r="V2023" i="5"/>
  <c r="E2023" i="5"/>
  <c r="X2023" i="5" s="1"/>
  <c r="V2024" i="5"/>
  <c r="E2024" i="5"/>
  <c r="V2025" i="5"/>
  <c r="E2025" i="5"/>
  <c r="X2025" i="5" s="1"/>
  <c r="V2026" i="5"/>
  <c r="E2026" i="5"/>
  <c r="V2027" i="5"/>
  <c r="E2027" i="5"/>
  <c r="X2027" i="5" s="1"/>
  <c r="V2028" i="5"/>
  <c r="E2028" i="5"/>
  <c r="V2029" i="5"/>
  <c r="E2029" i="5"/>
  <c r="X2029" i="5" s="1"/>
  <c r="V2030" i="5"/>
  <c r="E2030" i="5"/>
  <c r="V2031" i="5"/>
  <c r="E2031" i="5"/>
  <c r="X2031" i="5" s="1"/>
  <c r="V2032" i="5"/>
  <c r="E2032" i="5"/>
  <c r="V2033" i="5"/>
  <c r="E2033" i="5"/>
  <c r="X2033" i="5" s="1"/>
  <c r="V2034" i="5"/>
  <c r="E2034" i="5"/>
  <c r="V2035" i="5"/>
  <c r="E2035" i="5"/>
  <c r="V2036" i="5"/>
  <c r="E2036" i="5"/>
  <c r="V2037" i="5"/>
  <c r="E2037" i="5"/>
  <c r="X2037" i="5" s="1"/>
  <c r="V2038" i="5"/>
  <c r="E2038" i="5"/>
  <c r="V2039" i="5"/>
  <c r="E2039" i="5"/>
  <c r="X2039" i="5" s="1"/>
  <c r="V2040" i="5"/>
  <c r="E2040" i="5"/>
  <c r="V2041" i="5"/>
  <c r="E2041" i="5"/>
  <c r="X2041" i="5" s="1"/>
  <c r="V2042" i="5"/>
  <c r="E2042" i="5"/>
  <c r="V2043" i="5"/>
  <c r="E2043" i="5"/>
  <c r="V2044" i="5"/>
  <c r="E2044" i="5"/>
  <c r="V2045" i="5"/>
  <c r="E2045" i="5"/>
  <c r="X2045" i="5" s="1"/>
  <c r="V2046" i="5"/>
  <c r="E2046" i="5"/>
  <c r="V2047" i="5"/>
  <c r="E2047" i="5"/>
  <c r="X2047" i="5" s="1"/>
  <c r="V2048" i="5"/>
  <c r="E2048" i="5"/>
  <c r="V2049" i="5"/>
  <c r="E2049" i="5"/>
  <c r="V2050" i="5"/>
  <c r="E2050" i="5"/>
  <c r="V2051" i="5"/>
  <c r="E2051" i="5"/>
  <c r="V2052" i="5"/>
  <c r="E2052" i="5"/>
  <c r="V2053" i="5"/>
  <c r="E2053" i="5"/>
  <c r="X2053" i="5" s="1"/>
  <c r="V2054" i="5"/>
  <c r="E2054" i="5"/>
  <c r="V2055" i="5"/>
  <c r="E2055" i="5"/>
  <c r="V2056" i="5"/>
  <c r="E2056" i="5"/>
  <c r="V2057" i="5"/>
  <c r="E2057" i="5"/>
  <c r="X2057" i="5" s="1"/>
  <c r="V2058" i="5"/>
  <c r="E2058" i="5"/>
  <c r="V2059" i="5"/>
  <c r="E2059" i="5"/>
  <c r="X2059" i="5" s="1"/>
  <c r="V2060" i="5"/>
  <c r="E2060" i="5"/>
  <c r="V2061" i="5"/>
  <c r="E2061" i="5"/>
  <c r="X2061" i="5" s="1"/>
  <c r="V2062" i="5"/>
  <c r="E2062" i="5"/>
  <c r="V2063" i="5"/>
  <c r="E2063" i="5"/>
  <c r="V2064" i="5"/>
  <c r="E2064" i="5"/>
  <c r="V2065" i="5"/>
  <c r="E2065" i="5"/>
  <c r="X2065" i="5" s="1"/>
  <c r="V2066" i="5"/>
  <c r="E2066" i="5"/>
  <c r="V2067" i="5"/>
  <c r="E2067" i="5"/>
  <c r="V2068" i="5"/>
  <c r="E2068" i="5"/>
  <c r="V2069" i="5"/>
  <c r="E2069" i="5"/>
  <c r="V2070" i="5"/>
  <c r="E2070" i="5"/>
  <c r="V2071" i="5"/>
  <c r="E2071" i="5"/>
  <c r="V2072" i="5"/>
  <c r="E2072" i="5"/>
  <c r="V2073" i="5"/>
  <c r="E2073" i="5"/>
  <c r="X2073" i="5" s="1"/>
  <c r="V2074" i="5"/>
  <c r="E2074" i="5"/>
  <c r="V2075" i="5"/>
  <c r="E2075" i="5"/>
  <c r="X2075" i="5" s="1"/>
  <c r="V2076" i="5"/>
  <c r="E2076" i="5"/>
  <c r="V2077" i="5"/>
  <c r="E2077" i="5"/>
  <c r="V2078" i="5"/>
  <c r="E2078" i="5"/>
  <c r="V2079" i="5"/>
  <c r="E2079" i="5"/>
  <c r="X2079" i="5" s="1"/>
  <c r="V2080" i="5"/>
  <c r="E2080" i="5"/>
  <c r="V2081" i="5"/>
  <c r="E2081" i="5"/>
  <c r="X2081" i="5" s="1"/>
  <c r="V2082" i="5"/>
  <c r="E2082" i="5"/>
  <c r="V2083" i="5"/>
  <c r="E2083" i="5"/>
  <c r="X2083" i="5" s="1"/>
  <c r="V2084" i="5"/>
  <c r="E2084" i="5"/>
  <c r="V2085" i="5"/>
  <c r="E2085" i="5"/>
  <c r="X2085" i="5" s="1"/>
  <c r="V2086" i="5"/>
  <c r="E2086" i="5"/>
  <c r="V2087" i="5"/>
  <c r="E2087" i="5"/>
  <c r="X2087" i="5" s="1"/>
  <c r="V2088" i="5"/>
  <c r="E2088" i="5"/>
  <c r="V2089" i="5"/>
  <c r="E2089" i="5"/>
  <c r="X2089" i="5" s="1"/>
  <c r="V2090" i="5"/>
  <c r="E2090" i="5"/>
  <c r="V2091" i="5"/>
  <c r="E2091" i="5"/>
  <c r="V2092" i="5"/>
  <c r="E2092" i="5"/>
  <c r="V2093" i="5"/>
  <c r="E2093" i="5"/>
  <c r="X2093" i="5" s="1"/>
  <c r="V2094" i="5"/>
  <c r="E2094" i="5"/>
  <c r="V2095" i="5"/>
  <c r="E2095" i="5"/>
  <c r="V2096" i="5"/>
  <c r="E2096" i="5"/>
  <c r="V2097" i="5"/>
  <c r="E2097" i="5"/>
  <c r="X2097" i="5" s="1"/>
  <c r="V2098" i="5"/>
  <c r="E2098" i="5"/>
  <c r="V2099" i="5"/>
  <c r="E2099" i="5"/>
  <c r="V2100" i="5"/>
  <c r="E2100" i="5"/>
  <c r="V2101" i="5"/>
  <c r="E2101" i="5"/>
  <c r="X2101" i="5" s="1"/>
  <c r="V2102" i="5"/>
  <c r="E2102" i="5"/>
  <c r="V2103" i="5"/>
  <c r="E2103" i="5"/>
  <c r="V2104" i="5"/>
  <c r="E2104" i="5"/>
  <c r="V2105" i="5"/>
  <c r="E2105" i="5"/>
  <c r="V2106" i="5"/>
  <c r="E2106" i="5"/>
  <c r="V2107" i="5"/>
  <c r="E2107" i="5"/>
  <c r="V2108" i="5"/>
  <c r="E2108" i="5"/>
  <c r="V2109" i="5"/>
  <c r="E2109" i="5"/>
  <c r="X2109" i="5" s="1"/>
  <c r="V2110" i="5"/>
  <c r="E2110" i="5"/>
  <c r="V2111" i="5"/>
  <c r="E2111" i="5"/>
  <c r="V2112" i="5"/>
  <c r="E2112" i="5"/>
  <c r="V2113" i="5"/>
  <c r="E2113" i="5"/>
  <c r="X2113" i="5" s="1"/>
  <c r="V2114" i="5"/>
  <c r="E2114" i="5"/>
  <c r="V2115" i="5"/>
  <c r="E2115" i="5"/>
  <c r="V2116" i="5"/>
  <c r="E2116" i="5"/>
  <c r="V2117" i="5"/>
  <c r="E2117" i="5"/>
  <c r="X2117" i="5" s="1"/>
  <c r="V2118" i="5"/>
  <c r="E2118" i="5"/>
  <c r="V2119" i="5"/>
  <c r="E2119" i="5"/>
  <c r="V2120" i="5"/>
  <c r="E2120" i="5"/>
  <c r="V2121" i="5"/>
  <c r="E2121" i="5"/>
  <c r="X2121" i="5" s="1"/>
  <c r="V2122" i="5"/>
  <c r="E2122" i="5"/>
  <c r="V2123" i="5"/>
  <c r="E2123" i="5"/>
  <c r="V2124" i="5"/>
  <c r="E2124" i="5"/>
  <c r="V2125" i="5"/>
  <c r="E2125" i="5"/>
  <c r="X2125" i="5" s="1"/>
  <c r="V2126" i="5"/>
  <c r="E2126" i="5"/>
  <c r="V2127" i="5"/>
  <c r="E2127" i="5"/>
  <c r="V2128" i="5"/>
  <c r="E2128" i="5"/>
  <c r="V2129" i="5"/>
  <c r="E2129" i="5"/>
  <c r="X2129" i="5" s="1"/>
  <c r="V2130" i="5"/>
  <c r="E2130" i="5"/>
  <c r="V2131" i="5"/>
  <c r="E2131" i="5"/>
  <c r="V2132" i="5"/>
  <c r="E2132" i="5"/>
  <c r="V2133" i="5"/>
  <c r="E2133" i="5"/>
  <c r="V2134" i="5"/>
  <c r="E2134" i="5"/>
  <c r="V2135" i="5"/>
  <c r="E2135" i="5"/>
  <c r="V2136" i="5"/>
  <c r="E2136" i="5"/>
  <c r="V2137" i="5"/>
  <c r="E2137" i="5"/>
  <c r="X2137" i="5" s="1"/>
  <c r="V2138" i="5"/>
  <c r="E2138" i="5"/>
  <c r="V2139" i="5"/>
  <c r="E2139" i="5"/>
  <c r="V2140" i="5"/>
  <c r="E2140" i="5"/>
  <c r="V2141" i="5"/>
  <c r="E2141" i="5"/>
  <c r="X2141" i="5" s="1"/>
  <c r="V2142" i="5"/>
  <c r="E2142" i="5"/>
  <c r="V2143" i="5"/>
  <c r="E2143" i="5"/>
  <c r="V2144" i="5"/>
  <c r="E2144" i="5"/>
  <c r="V2145" i="5"/>
  <c r="E2145" i="5"/>
  <c r="X2145" i="5" s="1"/>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X2161" i="5" s="1"/>
  <c r="V2162" i="5"/>
  <c r="E2162" i="5"/>
  <c r="V2163" i="5"/>
  <c r="E2163" i="5"/>
  <c r="V2164" i="5"/>
  <c r="E2164" i="5"/>
  <c r="V2165" i="5"/>
  <c r="E2165" i="5"/>
  <c r="V2166" i="5"/>
  <c r="E2166" i="5"/>
  <c r="V2167" i="5"/>
  <c r="E2167" i="5"/>
  <c r="V2168" i="5"/>
  <c r="E2168" i="5"/>
  <c r="V2169" i="5"/>
  <c r="E2169" i="5"/>
  <c r="X2169" i="5" s="1"/>
  <c r="V2170" i="5"/>
  <c r="E2170" i="5"/>
  <c r="V2171" i="5"/>
  <c r="E2171" i="5"/>
  <c r="V2172" i="5"/>
  <c r="E2172" i="5"/>
  <c r="V2173" i="5"/>
  <c r="E2173" i="5"/>
  <c r="V2174" i="5"/>
  <c r="E2174" i="5"/>
  <c r="V2175" i="5"/>
  <c r="E2175" i="5"/>
  <c r="V2176" i="5"/>
  <c r="E2176" i="5"/>
  <c r="V2177" i="5"/>
  <c r="E2177" i="5"/>
  <c r="X2177" i="5" s="1"/>
  <c r="V2178" i="5"/>
  <c r="E2178" i="5"/>
  <c r="V2179" i="5"/>
  <c r="E2179" i="5"/>
  <c r="V2180" i="5"/>
  <c r="E2180" i="5"/>
  <c r="V2181" i="5"/>
  <c r="E2181" i="5"/>
  <c r="V2182" i="5"/>
  <c r="E2182" i="5"/>
  <c r="V2183" i="5"/>
  <c r="E2183" i="5"/>
  <c r="V2184" i="5"/>
  <c r="E2184" i="5"/>
  <c r="V2185" i="5"/>
  <c r="E2185" i="5"/>
  <c r="X2185" i="5" s="1"/>
  <c r="V2186" i="5"/>
  <c r="E2186" i="5"/>
  <c r="V2187" i="5"/>
  <c r="E2187" i="5"/>
  <c r="V2188" i="5"/>
  <c r="E2188" i="5"/>
  <c r="V2189" i="5"/>
  <c r="E2189" i="5"/>
  <c r="V2190" i="5"/>
  <c r="E2190" i="5"/>
  <c r="V2191" i="5"/>
  <c r="E2191" i="5"/>
  <c r="X2191" i="5" s="1"/>
  <c r="V2192" i="5"/>
  <c r="E2192" i="5"/>
  <c r="V2193" i="5"/>
  <c r="E2193" i="5"/>
  <c r="X2193" i="5" s="1"/>
  <c r="V2194" i="5"/>
  <c r="E2194" i="5"/>
  <c r="V2195" i="5"/>
  <c r="E2195" i="5"/>
  <c r="X2195" i="5" s="1"/>
  <c r="V2196" i="5"/>
  <c r="E2196" i="5"/>
  <c r="V2197" i="5"/>
  <c r="E2197" i="5"/>
  <c r="V2198" i="5"/>
  <c r="E2198" i="5"/>
  <c r="V2199" i="5"/>
  <c r="E2199" i="5"/>
  <c r="X2199" i="5" s="1"/>
  <c r="V2200" i="5"/>
  <c r="E2200" i="5"/>
  <c r="V2201" i="5"/>
  <c r="E2201" i="5"/>
  <c r="X2201" i="5" s="1"/>
  <c r="V2202" i="5"/>
  <c r="E2202" i="5"/>
  <c r="V2203" i="5"/>
  <c r="E2203" i="5"/>
  <c r="X2203" i="5" s="1"/>
  <c r="V2204" i="5"/>
  <c r="E2204" i="5"/>
  <c r="V2205" i="5"/>
  <c r="E2205" i="5"/>
  <c r="V2206" i="5"/>
  <c r="E2206" i="5"/>
  <c r="V2207" i="5"/>
  <c r="E2207" i="5"/>
  <c r="X2207" i="5" s="1"/>
  <c r="V2208" i="5"/>
  <c r="E2208" i="5"/>
  <c r="V2209" i="5"/>
  <c r="E2209" i="5"/>
  <c r="X2209" i="5" s="1"/>
  <c r="V2210" i="5"/>
  <c r="E2210" i="5"/>
  <c r="V2211" i="5"/>
  <c r="E2211" i="5"/>
  <c r="V2212" i="5"/>
  <c r="E2212" i="5"/>
  <c r="V2213" i="5"/>
  <c r="E2213" i="5"/>
  <c r="V2214" i="5"/>
  <c r="E2214" i="5"/>
  <c r="V2215" i="5"/>
  <c r="E2215" i="5"/>
  <c r="V2216" i="5"/>
  <c r="E2216" i="5"/>
  <c r="V2217" i="5"/>
  <c r="E2217" i="5"/>
  <c r="X2217" i="5" s="1"/>
  <c r="V2218" i="5"/>
  <c r="E2218" i="5"/>
  <c r="V2219" i="5"/>
  <c r="E2219" i="5"/>
  <c r="V2220" i="5"/>
  <c r="E2220" i="5"/>
  <c r="V2221" i="5"/>
  <c r="E2221" i="5"/>
  <c r="X2221" i="5" s="1"/>
  <c r="V2222" i="5"/>
  <c r="E2222" i="5"/>
  <c r="V2223" i="5"/>
  <c r="E2223" i="5"/>
  <c r="X2223" i="5" s="1"/>
  <c r="V2224" i="5"/>
  <c r="E2224" i="5"/>
  <c r="V2225" i="5"/>
  <c r="E2225" i="5"/>
  <c r="X2225" i="5" s="1"/>
  <c r="V2226" i="5"/>
  <c r="E2226" i="5"/>
  <c r="V2227" i="5"/>
  <c r="E2227" i="5"/>
  <c r="X2227" i="5" s="1"/>
  <c r="V2228" i="5"/>
  <c r="E2228" i="5"/>
  <c r="V2229" i="5"/>
  <c r="E2229" i="5"/>
  <c r="X2229" i="5" s="1"/>
  <c r="V2230" i="5"/>
  <c r="E2230" i="5"/>
  <c r="V2231" i="5"/>
  <c r="E2231" i="5"/>
  <c r="V2232" i="5"/>
  <c r="E2232" i="5"/>
  <c r="V2233" i="5"/>
  <c r="E2233" i="5"/>
  <c r="V2234" i="5"/>
  <c r="E2234" i="5"/>
  <c r="V2235" i="5"/>
  <c r="E2235" i="5"/>
  <c r="V2236" i="5"/>
  <c r="E2236" i="5"/>
  <c r="V2237" i="5"/>
  <c r="E2237" i="5"/>
  <c r="V2238" i="5"/>
  <c r="E2238" i="5"/>
  <c r="V2239" i="5"/>
  <c r="E2239" i="5"/>
  <c r="X2239" i="5" s="1"/>
  <c r="V2240" i="5"/>
  <c r="E2240" i="5"/>
  <c r="V2241" i="5"/>
  <c r="E2241" i="5"/>
  <c r="X2241" i="5" s="1"/>
  <c r="V2242" i="5"/>
  <c r="E2242" i="5"/>
  <c r="V2243" i="5"/>
  <c r="E2243" i="5"/>
  <c r="X2243" i="5" s="1"/>
  <c r="V2244" i="5"/>
  <c r="E2244" i="5"/>
  <c r="V2245" i="5"/>
  <c r="E2245" i="5"/>
  <c r="X2245" i="5" s="1"/>
  <c r="V2246" i="5"/>
  <c r="E2246" i="5"/>
  <c r="V2247" i="5"/>
  <c r="E2247" i="5"/>
  <c r="X2247" i="5" s="1"/>
  <c r="V2248" i="5"/>
  <c r="E2248" i="5"/>
  <c r="V2249" i="5"/>
  <c r="E2249" i="5"/>
  <c r="X2249" i="5" s="1"/>
  <c r="V2250" i="5"/>
  <c r="E2250" i="5"/>
  <c r="V2251" i="5"/>
  <c r="E2251" i="5"/>
  <c r="X2251" i="5" s="1"/>
  <c r="V2252" i="5"/>
  <c r="E2252" i="5"/>
  <c r="V2253" i="5"/>
  <c r="E2253" i="5"/>
  <c r="V2254" i="5"/>
  <c r="E2254" i="5"/>
  <c r="V2255" i="5"/>
  <c r="E2255" i="5"/>
  <c r="X2255" i="5" s="1"/>
  <c r="V2256" i="5"/>
  <c r="E2256" i="5"/>
  <c r="V2257" i="5"/>
  <c r="E2257" i="5"/>
  <c r="V2258" i="5"/>
  <c r="E2258" i="5"/>
  <c r="V2259" i="5"/>
  <c r="E2259" i="5"/>
  <c r="V2260" i="5"/>
  <c r="E2260" i="5"/>
  <c r="V2261" i="5"/>
  <c r="E2261" i="5"/>
  <c r="X2261" i="5" s="1"/>
  <c r="V2262" i="5"/>
  <c r="E2262" i="5"/>
  <c r="V2263" i="5"/>
  <c r="E2263" i="5"/>
  <c r="V2264" i="5"/>
  <c r="E2264" i="5"/>
  <c r="V2265" i="5"/>
  <c r="E2265" i="5"/>
  <c r="V2266" i="5"/>
  <c r="E2266" i="5"/>
  <c r="V2267" i="5"/>
  <c r="E2267" i="5"/>
  <c r="X2267" i="5" s="1"/>
  <c r="V2268" i="5"/>
  <c r="E2268" i="5"/>
  <c r="V2269" i="5"/>
  <c r="E2269" i="5"/>
  <c r="V2270" i="5"/>
  <c r="E2270" i="5"/>
  <c r="V2271" i="5"/>
  <c r="E2271" i="5"/>
  <c r="X2271" i="5" s="1"/>
  <c r="V2272" i="5"/>
  <c r="E2272" i="5"/>
  <c r="V2273" i="5"/>
  <c r="E2273" i="5"/>
  <c r="X2273" i="5" s="1"/>
  <c r="V2274" i="5"/>
  <c r="E2274" i="5"/>
  <c r="V2275" i="5"/>
  <c r="E2275" i="5"/>
  <c r="V2276" i="5"/>
  <c r="E2276" i="5"/>
  <c r="V2277" i="5"/>
  <c r="E2277" i="5"/>
  <c r="X2277" i="5" s="1"/>
  <c r="V2278" i="5"/>
  <c r="E2278" i="5"/>
  <c r="V2279" i="5"/>
  <c r="E2279" i="5"/>
  <c r="V2280" i="5"/>
  <c r="E2280" i="5"/>
  <c r="V2281" i="5"/>
  <c r="E2281" i="5"/>
  <c r="V2282" i="5"/>
  <c r="E2282" i="5"/>
  <c r="V2283" i="5"/>
  <c r="E2283" i="5"/>
  <c r="V2284" i="5"/>
  <c r="E2284" i="5"/>
  <c r="V2285" i="5"/>
  <c r="E2285" i="5"/>
  <c r="X2285" i="5" s="1"/>
  <c r="V2286" i="5"/>
  <c r="E2286" i="5"/>
  <c r="V2287" i="5"/>
  <c r="E2287" i="5"/>
  <c r="V2288" i="5"/>
  <c r="E2288" i="5"/>
  <c r="V2289" i="5"/>
  <c r="E2289" i="5"/>
  <c r="X2289" i="5" s="1"/>
  <c r="V2290" i="5"/>
  <c r="E2290" i="5"/>
  <c r="V2291" i="5"/>
  <c r="E2291" i="5"/>
  <c r="X2291" i="5" s="1"/>
  <c r="V2292" i="5"/>
  <c r="E2292" i="5"/>
  <c r="V2293" i="5"/>
  <c r="E2293" i="5"/>
  <c r="V2294" i="5"/>
  <c r="E2294" i="5"/>
  <c r="V2295" i="5"/>
  <c r="E2295" i="5"/>
  <c r="X2295" i="5" s="1"/>
  <c r="V2296" i="5"/>
  <c r="E2296" i="5"/>
  <c r="V2297" i="5"/>
  <c r="E2297" i="5"/>
  <c r="X2297" i="5" s="1"/>
  <c r="V2298" i="5"/>
  <c r="E2298" i="5"/>
  <c r="V2299" i="5"/>
  <c r="E2299" i="5"/>
  <c r="X2299" i="5" s="1"/>
  <c r="V2300" i="5"/>
  <c r="E2300" i="5"/>
  <c r="V2301" i="5"/>
  <c r="E2301" i="5"/>
  <c r="V2302" i="5"/>
  <c r="E2302" i="5"/>
  <c r="V2303" i="5"/>
  <c r="E2303" i="5"/>
  <c r="X2303" i="5" s="1"/>
  <c r="V2304" i="5"/>
  <c r="E2304" i="5"/>
  <c r="V2305" i="5"/>
  <c r="E2305" i="5"/>
  <c r="X2305" i="5" s="1"/>
  <c r="V2306" i="5"/>
  <c r="E2306" i="5"/>
  <c r="V2307" i="5"/>
  <c r="E2307" i="5"/>
  <c r="X2307" i="5" s="1"/>
  <c r="V2308" i="5"/>
  <c r="E2308" i="5"/>
  <c r="V2309" i="5"/>
  <c r="E2309" i="5"/>
  <c r="X2309" i="5" s="1"/>
  <c r="V2310" i="5"/>
  <c r="E2310" i="5"/>
  <c r="V2311" i="5"/>
  <c r="E2311" i="5"/>
  <c r="X2311" i="5" s="1"/>
  <c r="V2312" i="5"/>
  <c r="E2312" i="5"/>
  <c r="V2313" i="5"/>
  <c r="E2313" i="5"/>
  <c r="X2313" i="5" s="1"/>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X2329" i="5" s="1"/>
  <c r="V2330" i="5"/>
  <c r="E2330" i="5"/>
  <c r="V2331" i="5"/>
  <c r="E2331" i="5"/>
  <c r="V2332" i="5"/>
  <c r="E2332" i="5"/>
  <c r="V2333" i="5"/>
  <c r="E2333" i="5"/>
  <c r="X2333" i="5" s="1"/>
  <c r="V2334" i="5"/>
  <c r="E2334" i="5"/>
  <c r="V2335" i="5"/>
  <c r="E2335" i="5"/>
  <c r="V2336" i="5"/>
  <c r="E2336" i="5"/>
  <c r="V2337" i="5"/>
  <c r="E2337" i="5"/>
  <c r="V2338" i="5"/>
  <c r="E2338" i="5"/>
  <c r="V2339" i="5"/>
  <c r="E2339" i="5"/>
  <c r="V2340" i="5"/>
  <c r="E2340" i="5"/>
  <c r="V2341" i="5"/>
  <c r="E2341" i="5"/>
  <c r="X2341" i="5" s="1"/>
  <c r="V2342" i="5"/>
  <c r="E2342" i="5"/>
  <c r="V2343" i="5"/>
  <c r="E2343" i="5"/>
  <c r="V2344" i="5"/>
  <c r="E2344" i="5"/>
  <c r="V2345" i="5"/>
  <c r="E2345" i="5"/>
  <c r="X2345" i="5" s="1"/>
  <c r="V2346" i="5"/>
  <c r="E2346" i="5"/>
  <c r="V2347" i="5"/>
  <c r="E2347" i="5"/>
  <c r="V2348" i="5"/>
  <c r="E2348" i="5"/>
  <c r="V2349" i="5"/>
  <c r="E2349" i="5"/>
  <c r="X2349" i="5" s="1"/>
  <c r="V2350" i="5"/>
  <c r="E2350" i="5"/>
  <c r="V2351" i="5"/>
  <c r="E2351" i="5"/>
  <c r="X2351" i="5" s="1"/>
  <c r="V2352" i="5"/>
  <c r="E2352" i="5"/>
  <c r="V2353" i="5"/>
  <c r="E2353" i="5"/>
  <c r="X2353" i="5" s="1"/>
  <c r="V2354" i="5"/>
  <c r="E2354" i="5"/>
  <c r="V2355" i="5"/>
  <c r="E2355" i="5"/>
  <c r="X2355" i="5" s="1"/>
  <c r="V2356" i="5"/>
  <c r="E2356" i="5"/>
  <c r="V2357" i="5"/>
  <c r="E2357" i="5"/>
  <c r="V2358" i="5"/>
  <c r="E2358" i="5"/>
  <c r="V2359" i="5"/>
  <c r="E2359" i="5"/>
  <c r="X2359" i="5" s="1"/>
  <c r="V2360" i="5"/>
  <c r="E2360" i="5"/>
  <c r="V2361" i="5"/>
  <c r="E2361" i="5"/>
  <c r="V2362" i="5"/>
  <c r="E2362" i="5"/>
  <c r="V2363" i="5"/>
  <c r="E2363" i="5"/>
  <c r="V2364" i="5"/>
  <c r="E2364" i="5"/>
  <c r="V2365" i="5"/>
  <c r="E2365" i="5"/>
  <c r="X2365" i="5" s="1"/>
  <c r="V2366" i="5"/>
  <c r="E2366" i="5"/>
  <c r="V2367" i="5"/>
  <c r="E2367" i="5"/>
  <c r="X2367" i="5" s="1"/>
  <c r="V2368" i="5"/>
  <c r="E2368" i="5"/>
  <c r="V2369" i="5"/>
  <c r="E2369" i="5"/>
  <c r="V2370" i="5"/>
  <c r="E2370" i="5"/>
  <c r="V2371" i="5"/>
  <c r="E2371" i="5"/>
  <c r="X2371" i="5" s="1"/>
  <c r="V2372" i="5"/>
  <c r="E2372" i="5"/>
  <c r="V2373" i="5"/>
  <c r="E2373" i="5"/>
  <c r="X2373" i="5" s="1"/>
  <c r="V2374" i="5"/>
  <c r="E2374" i="5"/>
  <c r="V2375" i="5"/>
  <c r="E2375" i="5"/>
  <c r="X2375" i="5" s="1"/>
  <c r="V2376" i="5"/>
  <c r="E2376" i="5"/>
  <c r="V2377" i="5"/>
  <c r="E2377" i="5"/>
  <c r="V2378" i="5"/>
  <c r="E2378" i="5"/>
  <c r="V2379" i="5"/>
  <c r="E2379" i="5"/>
  <c r="X2379" i="5" s="1"/>
  <c r="V2380" i="5"/>
  <c r="E2380" i="5"/>
  <c r="V2381" i="5"/>
  <c r="E2381" i="5"/>
  <c r="V2382" i="5"/>
  <c r="E2382" i="5"/>
  <c r="V2383" i="5"/>
  <c r="E2383" i="5"/>
  <c r="V2384" i="5"/>
  <c r="E2384" i="5"/>
  <c r="V2385" i="5"/>
  <c r="E2385" i="5"/>
  <c r="X2385" i="5" s="1"/>
  <c r="V2386" i="5"/>
  <c r="E2386" i="5"/>
  <c r="V2387" i="5"/>
  <c r="E2387" i="5"/>
  <c r="V2388" i="5"/>
  <c r="E2388" i="5"/>
  <c r="V2389" i="5"/>
  <c r="E2389" i="5"/>
  <c r="X2389" i="5" s="1"/>
  <c r="V2390" i="5"/>
  <c r="E2390" i="5"/>
  <c r="V2391" i="5"/>
  <c r="E2391" i="5"/>
  <c r="V2392" i="5"/>
  <c r="E2392" i="5"/>
  <c r="V2393" i="5"/>
  <c r="E2393" i="5"/>
  <c r="X2393" i="5" s="1"/>
  <c r="V2394" i="5"/>
  <c r="E2394" i="5"/>
  <c r="V2395" i="5"/>
  <c r="E2395" i="5"/>
  <c r="X2395" i="5" s="1"/>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X2413" i="5" s="1"/>
  <c r="V2414" i="5"/>
  <c r="E2414" i="5"/>
  <c r="V2415" i="5"/>
  <c r="E2415" i="5"/>
  <c r="V2416" i="5"/>
  <c r="E2416" i="5"/>
  <c r="V2417" i="5"/>
  <c r="E2417" i="5"/>
  <c r="V2418" i="5"/>
  <c r="E2418" i="5"/>
  <c r="V2419" i="5"/>
  <c r="E2419" i="5"/>
  <c r="V2420" i="5"/>
  <c r="E2420" i="5"/>
  <c r="V2421" i="5"/>
  <c r="E2421" i="5"/>
  <c r="X2421" i="5" s="1"/>
  <c r="V2422" i="5"/>
  <c r="E2422" i="5"/>
  <c r="V2423" i="5"/>
  <c r="E2423" i="5"/>
  <c r="V2424" i="5"/>
  <c r="E2424" i="5"/>
  <c r="V2425" i="5"/>
  <c r="E2425" i="5"/>
  <c r="X2425" i="5" s="1"/>
  <c r="V2426" i="5"/>
  <c r="E2426" i="5"/>
  <c r="V2427" i="5"/>
  <c r="E2427" i="5"/>
  <c r="V2428" i="5"/>
  <c r="E2428" i="5"/>
  <c r="V2429" i="5"/>
  <c r="E2429" i="5"/>
  <c r="X2429" i="5" s="1"/>
  <c r="V2430" i="5"/>
  <c r="E2430" i="5"/>
  <c r="V2431" i="5"/>
  <c r="E2431" i="5"/>
  <c r="V2432" i="5"/>
  <c r="E2432" i="5"/>
  <c r="V2433" i="5"/>
  <c r="E2433" i="5"/>
  <c r="X2433" i="5" s="1"/>
  <c r="V2434" i="5"/>
  <c r="E2434" i="5"/>
  <c r="V2435" i="5"/>
  <c r="E2435" i="5"/>
  <c r="V2436" i="5"/>
  <c r="E2436" i="5"/>
  <c r="X2436" i="5" s="1"/>
  <c r="V2437" i="5"/>
  <c r="E2437" i="5"/>
  <c r="V2438" i="5"/>
  <c r="E2438" i="5"/>
  <c r="V2439" i="5"/>
  <c r="E2439" i="5"/>
  <c r="V2440" i="5"/>
  <c r="E2440" i="5"/>
  <c r="V2441" i="5"/>
  <c r="E2441" i="5"/>
  <c r="X2441" i="5" s="1"/>
  <c r="V2442" i="5"/>
  <c r="E2442" i="5"/>
  <c r="V2443" i="5"/>
  <c r="E2443" i="5"/>
  <c r="X2443" i="5" s="1"/>
  <c r="V2444" i="5"/>
  <c r="E2444" i="5"/>
  <c r="V2445" i="5"/>
  <c r="E2445" i="5"/>
  <c r="X2445" i="5" s="1"/>
  <c r="V2446" i="5"/>
  <c r="E2446" i="5"/>
  <c r="V2447" i="5"/>
  <c r="E2447" i="5"/>
  <c r="X2447" i="5" s="1"/>
  <c r="V2448" i="5"/>
  <c r="E2448" i="5"/>
  <c r="V2449" i="5"/>
  <c r="E2449" i="5"/>
  <c r="X2449" i="5" s="1"/>
  <c r="V2450" i="5"/>
  <c r="E2450" i="5"/>
  <c r="X2450" i="5" s="1"/>
  <c r="V2451" i="5"/>
  <c r="E2451" i="5"/>
  <c r="X2451" i="5" s="1"/>
  <c r="V2452" i="5"/>
  <c r="E2452" i="5"/>
  <c r="V2453" i="5"/>
  <c r="E2453" i="5"/>
  <c r="X2453" i="5" s="1"/>
  <c r="V2454" i="5"/>
  <c r="E2454" i="5"/>
  <c r="V2455" i="5"/>
  <c r="E2455" i="5"/>
  <c r="V2456" i="5"/>
  <c r="E2456" i="5"/>
  <c r="V2457" i="5"/>
  <c r="E2457" i="5"/>
  <c r="X2457" i="5" s="1"/>
  <c r="V2458" i="5"/>
  <c r="E2458" i="5"/>
  <c r="V2459" i="5"/>
  <c r="E2459" i="5"/>
  <c r="V2460" i="5"/>
  <c r="E2460" i="5"/>
  <c r="V2461" i="5"/>
  <c r="E2461" i="5"/>
  <c r="X2461" i="5" s="1"/>
  <c r="V2462" i="5"/>
  <c r="E2462" i="5"/>
  <c r="V2463" i="5"/>
  <c r="E2463" i="5"/>
  <c r="V2464" i="5"/>
  <c r="E2464" i="5"/>
  <c r="V2465" i="5"/>
  <c r="E2465" i="5"/>
  <c r="V2466" i="5"/>
  <c r="E2466" i="5"/>
  <c r="V2467" i="5"/>
  <c r="E2467" i="5"/>
  <c r="V2468" i="5"/>
  <c r="E2468" i="5"/>
  <c r="V2469" i="5"/>
  <c r="E2469" i="5"/>
  <c r="X2469" i="5" s="1"/>
  <c r="V2470" i="5"/>
  <c r="E2470" i="5"/>
  <c r="V2471" i="5"/>
  <c r="E2471" i="5"/>
  <c r="V2472" i="5"/>
  <c r="E2472" i="5"/>
  <c r="V2473" i="5"/>
  <c r="E2473" i="5"/>
  <c r="X2473" i="5" s="1"/>
  <c r="V2474" i="5"/>
  <c r="E2474" i="5"/>
  <c r="V2475" i="5"/>
  <c r="E2475" i="5"/>
  <c r="X2475" i="5" s="1"/>
  <c r="V2476" i="5"/>
  <c r="E2476" i="5"/>
  <c r="V2477" i="5"/>
  <c r="E2477" i="5"/>
  <c r="X2477" i="5" s="1"/>
  <c r="V2478" i="5"/>
  <c r="E2478" i="5"/>
  <c r="V2479" i="5"/>
  <c r="E2479" i="5"/>
  <c r="V2480" i="5"/>
  <c r="E2480" i="5"/>
  <c r="V2481" i="5"/>
  <c r="E2481" i="5"/>
  <c r="V2482" i="5"/>
  <c r="E2482" i="5"/>
  <c r="V2483" i="5"/>
  <c r="E2483" i="5"/>
  <c r="X2483" i="5" s="1"/>
  <c r="V2484" i="5"/>
  <c r="E2484" i="5"/>
  <c r="V2485" i="5"/>
  <c r="E2485" i="5"/>
  <c r="V2486" i="5"/>
  <c r="E2486" i="5"/>
  <c r="V2487" i="5"/>
  <c r="E2487" i="5"/>
  <c r="V2488" i="5"/>
  <c r="E2488" i="5"/>
  <c r="V2489" i="5"/>
  <c r="E2489" i="5"/>
  <c r="X2489" i="5" s="1"/>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G10" i="6" s="1"/>
  <c r="H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s="1"/>
  <c r="H56" i="6" s="1"/>
  <c r="B55" i="6"/>
  <c r="G55" i="6"/>
  <c r="B54" i="6"/>
  <c r="G54" i="6"/>
  <c r="B17" i="6"/>
  <c r="B16" i="6"/>
  <c r="B15" i="6"/>
  <c r="B14" i="6"/>
  <c r="G14" i="6"/>
  <c r="H14" i="6"/>
  <c r="H13" i="6"/>
  <c r="B12" i="6"/>
  <c r="G12" i="6"/>
  <c r="H12" i="6"/>
  <c r="D12" i="6"/>
  <c r="B11" i="6"/>
  <c r="G11" i="6"/>
  <c r="H11" i="6" s="1"/>
  <c r="G9" i="6"/>
  <c r="H9" i="6" s="1"/>
  <c r="D9" i="6" s="1"/>
  <c r="B8" i="6"/>
  <c r="G8" i="6" s="1"/>
  <c r="H8" i="6" s="1"/>
  <c r="D8" i="6" s="1"/>
  <c r="B7" i="6"/>
  <c r="G7" i="6" s="1"/>
  <c r="H7" i="6" s="1"/>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X2072"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X780" i="5"/>
  <c r="H63" i="5"/>
  <c r="I63" i="5"/>
  <c r="I393" i="5"/>
  <c r="J393" i="5"/>
  <c r="F393" i="5"/>
  <c r="R630" i="5"/>
  <c r="X612" i="5"/>
  <c r="R612" i="5"/>
  <c r="F612" i="5"/>
  <c r="H1165" i="5"/>
  <c r="F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X452" i="5"/>
  <c r="H452" i="5"/>
  <c r="F452" i="5"/>
  <c r="S1497" i="5"/>
  <c r="X26"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X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X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AB1831" i="5"/>
  <c r="S1834" i="5"/>
  <c r="AB1864" i="5"/>
  <c r="R1890" i="5"/>
  <c r="S2018" i="5"/>
  <c r="S2031" i="5"/>
  <c r="S2035" i="5"/>
  <c r="I2245" i="5"/>
  <c r="R2245" i="5"/>
  <c r="J2245" i="5"/>
  <c r="H2245" i="5"/>
  <c r="F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X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X131" i="5"/>
  <c r="I131" i="5"/>
  <c r="R131" i="5"/>
  <c r="J131" i="5"/>
  <c r="H21" i="5"/>
  <c r="R57" i="5"/>
  <c r="I57" i="5"/>
  <c r="F105" i="5"/>
  <c r="R105" i="5"/>
  <c r="H119" i="5"/>
  <c r="F119" i="5"/>
  <c r="I119" i="5"/>
  <c r="R119" i="5"/>
  <c r="J119" i="5"/>
  <c r="R197" i="5"/>
  <c r="F197" i="5"/>
  <c r="H223" i="5"/>
  <c r="R223" i="5"/>
  <c r="J223" i="5"/>
  <c r="F223" i="5"/>
  <c r="I223" i="5"/>
  <c r="R229" i="5"/>
  <c r="F229" i="5"/>
  <c r="X229" i="5"/>
  <c r="R337" i="5"/>
  <c r="J337" i="5"/>
  <c r="H337" i="5"/>
  <c r="F337" i="5"/>
  <c r="H31" i="5"/>
  <c r="J31" i="5"/>
  <c r="X31" i="5"/>
  <c r="I31" i="5"/>
  <c r="F31" i="5"/>
  <c r="F113" i="5"/>
  <c r="X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F428" i="5"/>
  <c r="I445" i="5"/>
  <c r="R445" i="5"/>
  <c r="J445" i="5"/>
  <c r="H445" i="5"/>
  <c r="R516" i="5"/>
  <c r="H516" i="5"/>
  <c r="R532" i="5"/>
  <c r="H532" i="5"/>
  <c r="X660" i="5"/>
  <c r="R660" i="5"/>
  <c r="F660" i="5"/>
  <c r="AB867" i="5"/>
  <c r="J867" i="5"/>
  <c r="S1003" i="5"/>
  <c r="AB1003" i="5"/>
  <c r="H219" i="5"/>
  <c r="I219" i="5"/>
  <c r="AB290" i="5"/>
  <c r="I349" i="5"/>
  <c r="J349" i="5"/>
  <c r="H349" i="5"/>
  <c r="F349" i="5"/>
  <c r="I381" i="5"/>
  <c r="J381" i="5"/>
  <c r="H381" i="5"/>
  <c r="F381" i="5"/>
  <c r="X408" i="5"/>
  <c r="I408" i="5"/>
  <c r="H408" i="5"/>
  <c r="F408" i="5"/>
  <c r="I425" i="5"/>
  <c r="J425" i="5"/>
  <c r="H425" i="5"/>
  <c r="F425" i="5"/>
  <c r="R58" i="5"/>
  <c r="AB26" i="5"/>
  <c r="I46" i="5"/>
  <c r="AB22" i="5"/>
  <c r="F23" i="5"/>
  <c r="I24" i="5"/>
  <c r="R25" i="5"/>
  <c r="H34" i="5"/>
  <c r="F39" i="5"/>
  <c r="I45" i="5"/>
  <c r="R47" i="5"/>
  <c r="H50" i="5"/>
  <c r="F55" i="5"/>
  <c r="R63" i="5"/>
  <c r="H66" i="5"/>
  <c r="R79" i="5"/>
  <c r="H82" i="5"/>
  <c r="R95" i="5"/>
  <c r="H98" i="5"/>
  <c r="AB108" i="5"/>
  <c r="X111" i="5"/>
  <c r="AB124" i="5"/>
  <c r="AB128" i="5"/>
  <c r="AB146" i="5"/>
  <c r="R147" i="5"/>
  <c r="X166"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I449" i="5"/>
  <c r="R449" i="5"/>
  <c r="J449" i="5"/>
  <c r="H449" i="5"/>
  <c r="F449" i="5"/>
  <c r="AB471" i="5"/>
  <c r="AB477" i="5"/>
  <c r="AB529" i="5"/>
  <c r="R606" i="5"/>
  <c r="F606" i="5"/>
  <c r="J642" i="5"/>
  <c r="R642" i="5"/>
  <c r="F642" i="5"/>
  <c r="H844" i="5"/>
  <c r="J844" i="5"/>
  <c r="AB266" i="5"/>
  <c r="I98" i="5"/>
  <c r="F111" i="5"/>
  <c r="AB134" i="5"/>
  <c r="F137" i="5"/>
  <c r="F141" i="5"/>
  <c r="AB142" i="5"/>
  <c r="X145" i="5"/>
  <c r="F167" i="5"/>
  <c r="AB198" i="5"/>
  <c r="F205" i="5"/>
  <c r="F213" i="5"/>
  <c r="F219" i="5"/>
  <c r="F231" i="5"/>
  <c r="F253" i="5"/>
  <c r="H283" i="5"/>
  <c r="J283" i="5"/>
  <c r="I283" i="5"/>
  <c r="F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I34" i="5"/>
  <c r="I50" i="5"/>
  <c r="I66"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H511" i="5"/>
  <c r="H523" i="5"/>
  <c r="F523" i="5"/>
  <c r="R566" i="5"/>
  <c r="F566" i="5"/>
  <c r="J638" i="5"/>
  <c r="R638" i="5"/>
  <c r="F638" i="5"/>
  <c r="I726" i="5"/>
  <c r="F726" i="5"/>
  <c r="X726" i="5"/>
  <c r="I742" i="5"/>
  <c r="F742" i="5"/>
  <c r="X742" i="5"/>
  <c r="AB322" i="5"/>
  <c r="AB32" i="5"/>
  <c r="J39" i="5"/>
  <c r="X53" i="5"/>
  <c r="J5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X420" i="5"/>
  <c r="R420" i="5"/>
  <c r="I420" i="5"/>
  <c r="H420" i="5"/>
  <c r="X424" i="5"/>
  <c r="I424" i="5"/>
  <c r="H424" i="5"/>
  <c r="F424" i="5"/>
  <c r="F429" i="5"/>
  <c r="I441" i="5"/>
  <c r="J441" i="5"/>
  <c r="H441" i="5"/>
  <c r="F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H1091" i="5"/>
  <c r="J1091" i="5"/>
  <c r="F1091" i="5"/>
  <c r="H1118" i="5"/>
  <c r="F1118" i="5"/>
  <c r="R1132" i="5"/>
  <c r="X1132" i="5"/>
  <c r="J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X1050" i="5"/>
  <c r="H1050" i="5"/>
  <c r="F1050" i="5"/>
  <c r="H1063" i="5"/>
  <c r="J1063" i="5"/>
  <c r="F1063" i="5"/>
  <c r="S1087" i="5"/>
  <c r="AB1087" i="5"/>
  <c r="S1108" i="5"/>
  <c r="X1130" i="5"/>
  <c r="H1130" i="5"/>
  <c r="F1130" i="5"/>
  <c r="R1147" i="5"/>
  <c r="H1147" i="5"/>
  <c r="J1147" i="5"/>
  <c r="F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S902" i="5"/>
  <c r="F910" i="5"/>
  <c r="J917" i="5"/>
  <c r="X938" i="5"/>
  <c r="J995" i="5"/>
  <c r="H995" i="5"/>
  <c r="F995"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X1160" i="5"/>
  <c r="J1166" i="5"/>
  <c r="S1172" i="5"/>
  <c r="S1173" i="5"/>
  <c r="S1180" i="5"/>
  <c r="S1181" i="5"/>
  <c r="S1185" i="5"/>
  <c r="S1189" i="5"/>
  <c r="AB1202" i="5"/>
  <c r="S1202" i="5"/>
  <c r="S1205" i="5"/>
  <c r="AB1205" i="5"/>
  <c r="AB1213" i="5"/>
  <c r="R1229" i="5"/>
  <c r="H1229" i="5"/>
  <c r="F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J1083" i="5"/>
  <c r="S1094" i="5"/>
  <c r="S1102" i="5"/>
  <c r="S1103" i="5"/>
  <c r="I1107" i="5"/>
  <c r="AB1111" i="5"/>
  <c r="AB1123" i="5"/>
  <c r="X1126" i="5"/>
  <c r="S1165" i="5"/>
  <c r="R1166" i="5"/>
  <c r="AB1172" i="5"/>
  <c r="R1178" i="5"/>
  <c r="I1178" i="5"/>
  <c r="R1205" i="5"/>
  <c r="J1205" i="5"/>
  <c r="I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X1152" i="5"/>
  <c r="I1154" i="5"/>
  <c r="R1169" i="5"/>
  <c r="F1173" i="5"/>
  <c r="S1177" i="5"/>
  <c r="AB1184" i="5"/>
  <c r="S1197" i="5"/>
  <c r="J1249" i="5"/>
  <c r="J1261" i="5"/>
  <c r="I1261" i="5"/>
  <c r="F1261" i="5"/>
  <c r="AB1264" i="5"/>
  <c r="S1264" i="5"/>
  <c r="F1464" i="5"/>
  <c r="X1066"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X1336" i="5"/>
  <c r="F1339" i="5"/>
  <c r="AB1356" i="5"/>
  <c r="S1356" i="5"/>
  <c r="F1397" i="5"/>
  <c r="AB1450" i="5"/>
  <c r="S1541" i="5"/>
  <c r="X1546" i="5"/>
  <c r="J1546" i="5"/>
  <c r="H1546" i="5"/>
  <c r="I1546" i="5"/>
  <c r="F1546" i="5"/>
  <c r="S1676" i="5"/>
  <c r="S1207" i="5"/>
  <c r="S1220" i="5"/>
  <c r="AB1256" i="5"/>
  <c r="AB1269" i="5"/>
  <c r="S1271" i="5"/>
  <c r="S1279" i="5"/>
  <c r="AB1285" i="5"/>
  <c r="F1356" i="5"/>
  <c r="X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X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X1454"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X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X1993"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X2256" i="5"/>
  <c r="AB2116" i="5"/>
  <c r="F2116" i="5"/>
  <c r="S2124" i="5"/>
  <c r="F2132" i="5"/>
  <c r="X2132" i="5"/>
  <c r="H2137" i="5"/>
  <c r="I2241" i="5"/>
  <c r="R2241" i="5"/>
  <c r="J2241" i="5"/>
  <c r="H2241" i="5"/>
  <c r="F2241" i="5"/>
  <c r="S2281" i="5"/>
  <c r="H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X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X2488" i="5"/>
  <c r="AB2189" i="5"/>
  <c r="AB2218" i="5"/>
  <c r="J2309" i="5"/>
  <c r="R2351" i="5"/>
  <c r="J2351" i="5"/>
  <c r="I2351" i="5"/>
  <c r="F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46"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72" i="5"/>
  <c r="X2380" i="5"/>
  <c r="AB2387" i="5"/>
  <c r="AB2396" i="5"/>
  <c r="S2403" i="5"/>
  <c r="AB2414" i="5"/>
  <c r="AB2425" i="5"/>
  <c r="J2433" i="5"/>
  <c r="AB2436" i="5"/>
  <c r="S2456" i="5"/>
  <c r="AB2457" i="5"/>
  <c r="S2458" i="5"/>
  <c r="I2469" i="5"/>
  <c r="S2471" i="5"/>
  <c r="AB2472" i="5"/>
  <c r="AB2504" i="5"/>
  <c r="F19" i="6"/>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X5" i="5"/>
  <c r="I20"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8" i="5"/>
  <c r="AB109"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F20" i="5"/>
  <c r="AB31" i="5"/>
  <c r="F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R343" i="5"/>
  <c r="J343" i="5"/>
  <c r="H343" i="5"/>
  <c r="X344"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X722"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J709" i="5"/>
  <c r="I709" i="5"/>
  <c r="AB713" i="5"/>
  <c r="H721" i="5"/>
  <c r="F722" i="5"/>
  <c r="X724" i="5"/>
  <c r="F725" i="5"/>
  <c r="J725" i="5"/>
  <c r="I725" i="5"/>
  <c r="AB729" i="5"/>
  <c r="H737" i="5"/>
  <c r="X740"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X697" i="5"/>
  <c r="I697" i="5"/>
  <c r="J699" i="5"/>
  <c r="I699" i="5"/>
  <c r="X699" i="5"/>
  <c r="AB703" i="5"/>
  <c r="F708" i="5"/>
  <c r="J711" i="5"/>
  <c r="I711" i="5"/>
  <c r="F711" i="5"/>
  <c r="H714" i="5"/>
  <c r="R714" i="5"/>
  <c r="AB715" i="5"/>
  <c r="R716" i="5"/>
  <c r="H716" i="5"/>
  <c r="F724" i="5"/>
  <c r="J727" i="5"/>
  <c r="I727" i="5"/>
  <c r="F727" i="5"/>
  <c r="X727" i="5"/>
  <c r="AB731" i="5"/>
  <c r="R732" i="5"/>
  <c r="H732" i="5"/>
  <c r="F740" i="5"/>
  <c r="J743" i="5"/>
  <c r="I743" i="5"/>
  <c r="F743" i="5"/>
  <c r="X743" i="5"/>
  <c r="X744"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AB719" i="5"/>
  <c r="S723" i="5"/>
  <c r="R725" i="5"/>
  <c r="H727" i="5"/>
  <c r="J731" i="5"/>
  <c r="I731" i="5"/>
  <c r="F731" i="5"/>
  <c r="H734" i="5"/>
  <c r="R734" i="5"/>
  <c r="AB735" i="5"/>
  <c r="R736" i="5"/>
  <c r="H736" i="5"/>
  <c r="S739" i="5"/>
  <c r="H743" i="5"/>
  <c r="X746" i="5"/>
  <c r="J747" i="5"/>
  <c r="I747" i="5"/>
  <c r="F747" i="5"/>
  <c r="F753" i="5"/>
  <c r="J753" i="5"/>
  <c r="I753" i="5"/>
  <c r="J755" i="5"/>
  <c r="I755" i="5"/>
  <c r="H755" i="5"/>
  <c r="F755" i="5"/>
  <c r="F756" i="5"/>
  <c r="J763" i="5"/>
  <c r="I763" i="5"/>
  <c r="H763" i="5"/>
  <c r="F763" i="5"/>
  <c r="R769" i="5"/>
  <c r="H773" i="5"/>
  <c r="F773" i="5"/>
  <c r="J773" i="5"/>
  <c r="I773" i="5"/>
  <c r="J779" i="5"/>
  <c r="I779" i="5"/>
  <c r="H779" i="5"/>
  <c r="F779" i="5"/>
  <c r="X779" i="5"/>
  <c r="R785" i="5"/>
  <c r="H789" i="5"/>
  <c r="F789" i="5"/>
  <c r="X789" i="5"/>
  <c r="J789" i="5"/>
  <c r="I789" i="5"/>
  <c r="R791" i="5"/>
  <c r="AB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X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4"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X994" i="5"/>
  <c r="H994" i="5"/>
  <c r="F994" i="5"/>
  <c r="AB1045" i="5"/>
  <c r="S1045" i="5"/>
  <c r="J819" i="5"/>
  <c r="AB884" i="5"/>
  <c r="AB892" i="5"/>
  <c r="R906" i="5"/>
  <c r="I906" i="5"/>
  <c r="H906" i="5"/>
  <c r="X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F819" i="5"/>
  <c r="AB821" i="5"/>
  <c r="H826" i="5"/>
  <c r="X826" i="5"/>
  <c r="R826" i="5"/>
  <c r="AB827" i="5"/>
  <c r="R828" i="5"/>
  <c r="I828" i="5"/>
  <c r="J831" i="5"/>
  <c r="I831" i="5"/>
  <c r="X832" i="5"/>
  <c r="R832" i="5"/>
  <c r="I832" i="5"/>
  <c r="X840" i="5"/>
  <c r="R840" i="5"/>
  <c r="I840" i="5"/>
  <c r="F844" i="5"/>
  <c r="X848"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X830" i="5"/>
  <c r="R830" i="5"/>
  <c r="I857" i="5"/>
  <c r="R857" i="5"/>
  <c r="H857" i="5"/>
  <c r="AB859" i="5"/>
  <c r="AB863" i="5"/>
  <c r="AB871" i="5"/>
  <c r="I877" i="5"/>
  <c r="H877" i="5"/>
  <c r="F877" i="5"/>
  <c r="R877" i="5"/>
  <c r="S885" i="5"/>
  <c r="R887" i="5"/>
  <c r="I887" i="5"/>
  <c r="H887" i="5"/>
  <c r="F887" i="5"/>
  <c r="X896" i="5"/>
  <c r="R896" i="5"/>
  <c r="J896" i="5"/>
  <c r="I896" i="5"/>
  <c r="F896" i="5"/>
  <c r="I905" i="5"/>
  <c r="F905" i="5"/>
  <c r="R905" i="5"/>
  <c r="H905" i="5"/>
  <c r="S913" i="5"/>
  <c r="R922" i="5"/>
  <c r="I922" i="5"/>
  <c r="H922" i="5"/>
  <c r="X922" i="5"/>
  <c r="AB928" i="5"/>
  <c r="I949" i="5"/>
  <c r="R949" i="5"/>
  <c r="J949" i="5"/>
  <c r="H949" i="5"/>
  <c r="F949" i="5"/>
  <c r="I965" i="5"/>
  <c r="H965" i="5"/>
  <c r="F965" i="5"/>
  <c r="R965" i="5"/>
  <c r="J965" i="5"/>
  <c r="AB969" i="5"/>
  <c r="S969" i="5"/>
  <c r="AB1061" i="5"/>
  <c r="S1061" i="5"/>
  <c r="AB810" i="5"/>
  <c r="H810" i="5"/>
  <c r="X810" i="5"/>
  <c r="AB816" i="5"/>
  <c r="I819" i="5"/>
  <c r="F825" i="5"/>
  <c r="R825" i="5"/>
  <c r="I825" i="5"/>
  <c r="I838" i="5"/>
  <c r="H838" i="5"/>
  <c r="X838" i="5"/>
  <c r="R838" i="5"/>
  <c r="I846" i="5"/>
  <c r="H846" i="5"/>
  <c r="X846" i="5"/>
  <c r="R846" i="5"/>
  <c r="F857" i="5"/>
  <c r="I873" i="5"/>
  <c r="R873" i="5"/>
  <c r="H873" i="5"/>
  <c r="J877" i="5"/>
  <c r="I893" i="5"/>
  <c r="H893" i="5"/>
  <c r="F893" i="5"/>
  <c r="R893" i="5"/>
  <c r="J905" i="5"/>
  <c r="X908" i="5"/>
  <c r="R908" i="5"/>
  <c r="J908" i="5"/>
  <c r="I908" i="5"/>
  <c r="H908" i="5"/>
  <c r="F908" i="5"/>
  <c r="X920" i="5"/>
  <c r="R920" i="5"/>
  <c r="H920" i="5"/>
  <c r="F920" i="5"/>
  <c r="I920" i="5"/>
  <c r="F922" i="5"/>
  <c r="X936"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X1014" i="5"/>
  <c r="AB1125" i="5"/>
  <c r="S1125" i="5"/>
  <c r="AB1153" i="5"/>
  <c r="AB1355" i="5"/>
  <c r="S1355" i="5"/>
  <c r="H885" i="5"/>
  <c r="H901" i="5"/>
  <c r="H917" i="5"/>
  <c r="H933" i="5"/>
  <c r="F934" i="5"/>
  <c r="R938" i="5"/>
  <c r="I938" i="5"/>
  <c r="X940" i="5"/>
  <c r="R940" i="5"/>
  <c r="J940" i="5"/>
  <c r="I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X978" i="5"/>
  <c r="J997" i="5"/>
  <c r="I997" i="5"/>
  <c r="H997" i="5"/>
  <c r="F997" i="5"/>
  <c r="AB1005" i="5"/>
  <c r="J1009" i="5"/>
  <c r="I1009" i="5"/>
  <c r="H1009" i="5"/>
  <c r="R1014" i="5"/>
  <c r="J1014" i="5"/>
  <c r="I1014" i="5"/>
  <c r="H1014" i="5"/>
  <c r="F1014" i="5"/>
  <c r="AB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R1227" i="5"/>
  <c r="J1240" i="5"/>
  <c r="I1240" i="5"/>
  <c r="F1240" i="5"/>
  <c r="X1240" i="5"/>
  <c r="R1240" i="5"/>
  <c r="AB1262" i="5"/>
  <c r="R1513" i="5"/>
  <c r="J1513" i="5"/>
  <c r="H1513" i="5"/>
  <c r="I1513" i="5"/>
  <c r="F1513" i="5"/>
  <c r="I885" i="5"/>
  <c r="I901" i="5"/>
  <c r="I917" i="5"/>
  <c r="I933" i="5"/>
  <c r="S945" i="5"/>
  <c r="I953" i="5"/>
  <c r="H953" i="5"/>
  <c r="R954" i="5"/>
  <c r="J954" i="5"/>
  <c r="I954" i="5"/>
  <c r="R955" i="5"/>
  <c r="I955" i="5"/>
  <c r="J955" i="5"/>
  <c r="X998"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X948"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X1363" i="5"/>
  <c r="F1363" i="5"/>
  <c r="AB1367" i="5"/>
  <c r="AB1387" i="5"/>
  <c r="S1387"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X1364" i="5"/>
  <c r="S1367" i="5"/>
  <c r="I1369" i="5"/>
  <c r="F1369" i="5"/>
  <c r="S1373" i="5"/>
  <c r="I1379" i="5"/>
  <c r="H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I1357" i="5"/>
  <c r="H1357" i="5"/>
  <c r="F1357" i="5"/>
  <c r="I1367" i="5"/>
  <c r="H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X1498" i="5"/>
  <c r="J1498" i="5"/>
  <c r="I1498" i="5"/>
  <c r="R1498" i="5"/>
  <c r="H1498" i="5"/>
  <c r="R1509" i="5"/>
  <c r="J1509" i="5"/>
  <c r="H1509" i="5"/>
  <c r="F1509" i="5"/>
  <c r="AB1532" i="5"/>
  <c r="S1532" i="5"/>
  <c r="S1142" i="5"/>
  <c r="AB1167" i="5"/>
  <c r="F1186" i="5"/>
  <c r="X1186" i="5"/>
  <c r="AB1186" i="5"/>
  <c r="AB1199" i="5"/>
  <c r="F1218" i="5"/>
  <c r="X1218" i="5"/>
  <c r="AB1218" i="5"/>
  <c r="AB1231" i="5"/>
  <c r="F1250" i="5"/>
  <c r="X1250" i="5"/>
  <c r="AB1250" i="5"/>
  <c r="R1257" i="5"/>
  <c r="R1261" i="5"/>
  <c r="R1265" i="5"/>
  <c r="R1269" i="5"/>
  <c r="R1273" i="5"/>
  <c r="X1277" i="5"/>
  <c r="R1277" i="5"/>
  <c r="R1281" i="5"/>
  <c r="R1289" i="5"/>
  <c r="X1293" i="5"/>
  <c r="R1293" i="5"/>
  <c r="R1301" i="5"/>
  <c r="X1305" i="5"/>
  <c r="R1305" i="5"/>
  <c r="R1309" i="5"/>
  <c r="X1321" i="5"/>
  <c r="R1321"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F1395" i="5"/>
  <c r="S1426" i="5"/>
  <c r="AB1441" i="5"/>
  <c r="S1441" i="5"/>
  <c r="J1442" i="5"/>
  <c r="I1442" i="5"/>
  <c r="X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AB1423" i="5"/>
  <c r="J1430" i="5"/>
  <c r="AB1431" i="5"/>
  <c r="AB1439" i="5"/>
  <c r="AB1444" i="5"/>
  <c r="AB1445" i="5"/>
  <c r="H1448" i="5"/>
  <c r="F1448" i="5"/>
  <c r="X1448" i="5"/>
  <c r="J1450" i="5"/>
  <c r="I1450" i="5"/>
  <c r="F1467" i="5"/>
  <c r="R1467" i="5"/>
  <c r="AB1476" i="5"/>
  <c r="AB1477" i="5"/>
  <c r="H1480" i="5"/>
  <c r="F1480" i="5"/>
  <c r="X1480" i="5"/>
  <c r="AB1485" i="5"/>
  <c r="S1486" i="5"/>
  <c r="AB1486"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AB1411" i="5"/>
  <c r="X1414" i="5"/>
  <c r="AB1419" i="5"/>
  <c r="X1422" i="5"/>
  <c r="J1423" i="5"/>
  <c r="AB1427" i="5"/>
  <c r="X1430" i="5"/>
  <c r="J1431" i="5"/>
  <c r="AB1435" i="5"/>
  <c r="J1439" i="5"/>
  <c r="R1448" i="5"/>
  <c r="R1449" i="5"/>
  <c r="F1451" i="5"/>
  <c r="R1451" i="5"/>
  <c r="H1454" i="5"/>
  <c r="AB1460" i="5"/>
  <c r="AB1461" i="5"/>
  <c r="J1466" i="5"/>
  <c r="I1466" i="5"/>
  <c r="I1467" i="5"/>
  <c r="R1480" i="5"/>
  <c r="I1492" i="5"/>
  <c r="H1492" i="5"/>
  <c r="F1492" i="5"/>
  <c r="X1492" i="5"/>
  <c r="F1495" i="5"/>
  <c r="R1495" i="5"/>
  <c r="AB1496" i="5"/>
  <c r="AB1501" i="5"/>
  <c r="S1502" i="5"/>
  <c r="AB1502" i="5"/>
  <c r="S1508" i="5"/>
  <c r="J1511"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S1744" i="5"/>
  <c r="AB1744" i="5"/>
  <c r="H1749" i="5"/>
  <c r="AB1910" i="5"/>
  <c r="S1910" i="5"/>
  <c r="AB1547" i="5"/>
  <c r="J1553" i="5"/>
  <c r="R1557" i="5"/>
  <c r="J1557" i="5"/>
  <c r="R1561" i="5"/>
  <c r="J1561" i="5"/>
  <c r="R1565" i="5"/>
  <c r="J1565" i="5"/>
  <c r="X1569" i="5"/>
  <c r="R1569" i="5"/>
  <c r="J1569" i="5"/>
  <c r="R1573" i="5"/>
  <c r="J1573" i="5"/>
  <c r="R1577" i="5"/>
  <c r="R1581" i="5"/>
  <c r="J1581" i="5"/>
  <c r="X1585" i="5"/>
  <c r="R1585" i="5"/>
  <c r="J1585" i="5"/>
  <c r="R1589" i="5"/>
  <c r="J1589" i="5"/>
  <c r="R1597" i="5"/>
  <c r="J1597" i="5"/>
  <c r="R1601" i="5"/>
  <c r="J1601" i="5"/>
  <c r="R1605" i="5"/>
  <c r="J1605" i="5"/>
  <c r="R1613" i="5"/>
  <c r="J1613"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R1827" i="5"/>
  <c r="J1827" i="5"/>
  <c r="I1827" i="5"/>
  <c r="H1827" i="5"/>
  <c r="X1828"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X1820"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R1995" i="5"/>
  <c r="J1995" i="5"/>
  <c r="I1995" i="5"/>
  <c r="H1995" i="5"/>
  <c r="F1995" i="5"/>
  <c r="AB2021" i="5"/>
  <c r="S2021" i="5"/>
  <c r="R2084" i="5"/>
  <c r="J2084" i="5"/>
  <c r="I2084" i="5"/>
  <c r="H2084" i="5"/>
  <c r="F2084" i="5"/>
  <c r="X2084" i="5"/>
  <c r="F1816" i="5"/>
  <c r="AB1826" i="5"/>
  <c r="X183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X1887" i="5"/>
  <c r="J1887" i="5"/>
  <c r="R1895" i="5"/>
  <c r="H1895" i="5"/>
  <c r="F1895" i="5"/>
  <c r="J1895" i="5"/>
  <c r="AB1907" i="5"/>
  <c r="R1915" i="5"/>
  <c r="J1915" i="5"/>
  <c r="H1915" i="5"/>
  <c r="I1915" i="5"/>
  <c r="F1915" i="5"/>
  <c r="X1924" i="5"/>
  <c r="R1924" i="5"/>
  <c r="J1924" i="5"/>
  <c r="H1924" i="5"/>
  <c r="F1924" i="5"/>
  <c r="AB1930" i="5"/>
  <c r="S1930" i="5"/>
  <c r="AB1977" i="5"/>
  <c r="S1977" i="5"/>
  <c r="I2051" i="5"/>
  <c r="H2051" i="5"/>
  <c r="R2051" i="5"/>
  <c r="J2051" i="5"/>
  <c r="F2051" i="5"/>
  <c r="X2051" i="5"/>
  <c r="I2059" i="5"/>
  <c r="H2059" i="5"/>
  <c r="R2059" i="5"/>
  <c r="J2059" i="5"/>
  <c r="F2059" i="5"/>
  <c r="I2067" i="5"/>
  <c r="H2067" i="5"/>
  <c r="R2067" i="5"/>
  <c r="J2067" i="5"/>
  <c r="F2067" i="5"/>
  <c r="X2067" i="5"/>
  <c r="I1816" i="5"/>
  <c r="F1824" i="5"/>
  <c r="H1836" i="5"/>
  <c r="X1838"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X2108" i="5"/>
  <c r="R2156" i="5"/>
  <c r="J2156" i="5"/>
  <c r="I2156" i="5"/>
  <c r="H2156" i="5"/>
  <c r="F2156" i="5"/>
  <c r="X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X1928" i="5"/>
  <c r="R1928" i="5"/>
  <c r="J1928" i="5"/>
  <c r="AB1945" i="5"/>
  <c r="AB1973" i="5"/>
  <c r="S1973" i="5"/>
  <c r="R1991" i="5"/>
  <c r="J1991" i="5"/>
  <c r="I1991" i="5"/>
  <c r="H1991" i="5"/>
  <c r="AB2005" i="5"/>
  <c r="S2005" i="5"/>
  <c r="R2023" i="5"/>
  <c r="J2023" i="5"/>
  <c r="I2023" i="5"/>
  <c r="H2023" i="5"/>
  <c r="AB2037" i="5"/>
  <c r="S2037" i="5"/>
  <c r="I2079" i="5"/>
  <c r="H2079" i="5"/>
  <c r="R2079" i="5"/>
  <c r="J2079" i="5"/>
  <c r="F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X1979" i="5"/>
  <c r="R1979" i="5"/>
  <c r="J1979" i="5"/>
  <c r="I1979" i="5"/>
  <c r="H1979" i="5"/>
  <c r="AB1993" i="5"/>
  <c r="S1993" i="5"/>
  <c r="AB2006" i="5"/>
  <c r="X2011" i="5"/>
  <c r="R2011" i="5"/>
  <c r="AB2025" i="5"/>
  <c r="S2025" i="5"/>
  <c r="AB2038"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R1886" i="5"/>
  <c r="X1890" i="5"/>
  <c r="AB1890" i="5"/>
  <c r="H1892" i="5"/>
  <c r="R1894" i="5"/>
  <c r="X1898" i="5"/>
  <c r="R1902" i="5"/>
  <c r="X1906" i="5"/>
  <c r="H1908" i="5"/>
  <c r="AB1909" i="5"/>
  <c r="H1912" i="5"/>
  <c r="AB1913" i="5"/>
  <c r="H1916" i="5"/>
  <c r="AB1917" i="5"/>
  <c r="H1920" i="5"/>
  <c r="AB1921" i="5"/>
  <c r="S1929" i="5"/>
  <c r="X1932" i="5"/>
  <c r="R1932" i="5"/>
  <c r="J1932" i="5"/>
  <c r="AB1938" i="5"/>
  <c r="S1942" i="5"/>
  <c r="F1948" i="5"/>
  <c r="AB1949" i="5"/>
  <c r="AB1951" i="5"/>
  <c r="AB1969" i="5"/>
  <c r="S1969" i="5"/>
  <c r="F1971" i="5"/>
  <c r="AB1982" i="5"/>
  <c r="X1987" i="5"/>
  <c r="R1987" i="5"/>
  <c r="J1987" i="5"/>
  <c r="I1987" i="5"/>
  <c r="H1987" i="5"/>
  <c r="AB2001" i="5"/>
  <c r="S2001" i="5"/>
  <c r="F2003" i="5"/>
  <c r="AB2014" i="5"/>
  <c r="R2019" i="5"/>
  <c r="J2019" i="5"/>
  <c r="I2019" i="5"/>
  <c r="H2019" i="5"/>
  <c r="AB2033" i="5"/>
  <c r="S2033" i="5"/>
  <c r="F2035" i="5"/>
  <c r="AB2046" i="5"/>
  <c r="S2054" i="5"/>
  <c r="X2056" i="5"/>
  <c r="S2062" i="5"/>
  <c r="X2064"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F2271" i="5"/>
  <c r="J2271" i="5"/>
  <c r="R2271" i="5"/>
  <c r="I2271" i="5"/>
  <c r="H2271" i="5"/>
  <c r="I2316" i="5"/>
  <c r="H2316" i="5"/>
  <c r="R2316" i="5"/>
  <c r="X2316" i="5"/>
  <c r="J2316" i="5"/>
  <c r="F2316" i="5"/>
  <c r="J2371" i="5"/>
  <c r="R2371" i="5"/>
  <c r="I2371" i="5"/>
  <c r="H2371" i="5"/>
  <c r="F2371" i="5"/>
  <c r="R2117" i="5"/>
  <c r="X2118" i="5"/>
  <c r="F2126" i="5"/>
  <c r="X2126" i="5"/>
  <c r="R2129" i="5"/>
  <c r="J2129" i="5"/>
  <c r="R2132" i="5"/>
  <c r="J2132" i="5"/>
  <c r="I2132" i="5"/>
  <c r="H2132" i="5"/>
  <c r="S2135" i="5"/>
  <c r="H2141" i="5"/>
  <c r="H2142" i="5"/>
  <c r="F2146" i="5"/>
  <c r="X2146" i="5"/>
  <c r="S2150" i="5"/>
  <c r="S2167" i="5"/>
  <c r="H2174" i="5"/>
  <c r="H2178" i="5"/>
  <c r="F2178" i="5"/>
  <c r="X2178" i="5"/>
  <c r="S2179"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R2137" i="5"/>
  <c r="J2137" i="5"/>
  <c r="J2142" i="5"/>
  <c r="I2146" i="5"/>
  <c r="S2158" i="5"/>
  <c r="AB2163" i="5"/>
  <c r="AB2168" i="5"/>
  <c r="R2169" i="5"/>
  <c r="J2169" i="5"/>
  <c r="J2174" i="5"/>
  <c r="J2178" i="5"/>
  <c r="AB2183" i="5"/>
  <c r="H2190" i="5"/>
  <c r="F2190" i="5"/>
  <c r="X2190" i="5"/>
  <c r="S2193" i="5"/>
  <c r="AB2193" i="5"/>
  <c r="S2204" i="5"/>
  <c r="AB2220" i="5"/>
  <c r="AB2242" i="5"/>
  <c r="AB2281" i="5"/>
  <c r="S2312" i="5"/>
  <c r="AB2312" i="5"/>
  <c r="S2130" i="5"/>
  <c r="AB2135" i="5"/>
  <c r="AB2140" i="5"/>
  <c r="R2141" i="5"/>
  <c r="J2141" i="5"/>
  <c r="F2158" i="5"/>
  <c r="X2158" i="5"/>
  <c r="S2162" i="5"/>
  <c r="AB2167" i="5"/>
  <c r="AB2172" i="5"/>
  <c r="R2173" i="5"/>
  <c r="AB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X2130" i="5"/>
  <c r="S2134" i="5"/>
  <c r="AB2139" i="5"/>
  <c r="AB2144" i="5"/>
  <c r="R2145" i="5"/>
  <c r="J2145" i="5"/>
  <c r="F2162" i="5"/>
  <c r="X2162" i="5"/>
  <c r="S2166" i="5"/>
  <c r="AB2171" i="5"/>
  <c r="AB2176" i="5"/>
  <c r="AB2179" i="5"/>
  <c r="H2186" i="5"/>
  <c r="F2186" i="5"/>
  <c r="X2186" i="5"/>
  <c r="H2203" i="5"/>
  <c r="R2203" i="5"/>
  <c r="J2203" i="5"/>
  <c r="I2203" i="5"/>
  <c r="J2204" i="5"/>
  <c r="R2204" i="5"/>
  <c r="I2204" i="5"/>
  <c r="H2204" i="5"/>
  <c r="F2204" i="5"/>
  <c r="X2204" i="5"/>
  <c r="S2209" i="5"/>
  <c r="AB2209" i="5"/>
  <c r="I2223" i="5"/>
  <c r="H2223" i="5"/>
  <c r="J2223" i="5"/>
  <c r="F2223" i="5"/>
  <c r="AB2234" i="5"/>
  <c r="J2239" i="5"/>
  <c r="I2239" i="5"/>
  <c r="H2239" i="5"/>
  <c r="R2240" i="5"/>
  <c r="J2240" i="5"/>
  <c r="I2240" i="5"/>
  <c r="F2240" i="5"/>
  <c r="X2240" i="5"/>
  <c r="AB2276" i="5"/>
  <c r="S2276" i="5"/>
  <c r="R2285" i="5"/>
  <c r="J2285" i="5"/>
  <c r="I2285" i="5"/>
  <c r="H2285" i="5"/>
  <c r="F2285" i="5"/>
  <c r="J2177" i="5"/>
  <c r="J2185" i="5"/>
  <c r="J2189" i="5"/>
  <c r="AB2199" i="5"/>
  <c r="AB2207" i="5"/>
  <c r="H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F2291" i="5"/>
  <c r="R2291" i="5"/>
  <c r="J2291" i="5"/>
  <c r="I2291" i="5"/>
  <c r="J2307" i="5"/>
  <c r="F2307" i="5"/>
  <c r="I2307" i="5"/>
  <c r="H2307" i="5"/>
  <c r="I2312" i="5"/>
  <c r="H2312" i="5"/>
  <c r="R2312" i="5"/>
  <c r="J2312" i="5"/>
  <c r="F2312" i="5"/>
  <c r="X2312" i="5"/>
  <c r="X2322" i="5"/>
  <c r="R2322" i="5"/>
  <c r="F2322" i="5"/>
  <c r="J2322" i="5"/>
  <c r="I2322" i="5"/>
  <c r="H2322" i="5"/>
  <c r="R2349" i="5"/>
  <c r="J2349" i="5"/>
  <c r="I2349" i="5"/>
  <c r="H2349" i="5"/>
  <c r="F2349" i="5"/>
  <c r="F2194" i="5"/>
  <c r="R2194" i="5"/>
  <c r="X2194" i="5"/>
  <c r="F2199" i="5"/>
  <c r="F2202" i="5"/>
  <c r="R2202" i="5"/>
  <c r="X2202" i="5"/>
  <c r="F2207" i="5"/>
  <c r="F2210" i="5"/>
  <c r="R2210" i="5"/>
  <c r="X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X2348" i="5"/>
  <c r="R2348" i="5"/>
  <c r="F2348" i="5"/>
  <c r="AB2263" i="5"/>
  <c r="R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R2337" i="5"/>
  <c r="J2337" i="5"/>
  <c r="I2337" i="5"/>
  <c r="X2337" i="5"/>
  <c r="S2388" i="5"/>
  <c r="S2268" i="5"/>
  <c r="S2275" i="5"/>
  <c r="S2282" i="5"/>
  <c r="X2302" i="5"/>
  <c r="R2302" i="5"/>
  <c r="H2302" i="5"/>
  <c r="X2308" i="5"/>
  <c r="H2313" i="5"/>
  <c r="F2314" i="5"/>
  <c r="AB2340" i="5"/>
  <c r="S2340" i="5"/>
  <c r="AB2343" i="5"/>
  <c r="AB2383" i="5"/>
  <c r="S2383" i="5"/>
  <c r="AB2271" i="5"/>
  <c r="F2273" i="5"/>
  <c r="AB2284" i="5"/>
  <c r="X2294" i="5"/>
  <c r="R2294" i="5"/>
  <c r="R2303" i="5"/>
  <c r="H2306" i="5"/>
  <c r="H2308" i="5"/>
  <c r="H2310" i="5"/>
  <c r="J2313" i="5"/>
  <c r="S2316" i="5"/>
  <c r="R2321" i="5"/>
  <c r="J2321" i="5"/>
  <c r="I2321" i="5"/>
  <c r="H2321" i="5"/>
  <c r="X2321" i="5"/>
  <c r="I2324" i="5"/>
  <c r="H2324" i="5"/>
  <c r="J2324" i="5"/>
  <c r="R2325" i="5"/>
  <c r="J2325" i="5"/>
  <c r="I2325" i="5"/>
  <c r="R2329" i="5"/>
  <c r="J2329" i="5"/>
  <c r="I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J2460" i="5"/>
  <c r="I2460" i="5"/>
  <c r="R2460" i="5"/>
  <c r="H2460" i="5"/>
  <c r="F2460" i="5"/>
  <c r="X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c r="H6" i="6"/>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B65" i="4" s="1"/>
  <c r="A47" i="6" s="1"/>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74" i="4" s="1"/>
  <c r="B83" i="4"/>
  <c r="A59" i="6"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C67" i="6" s="1"/>
  <c r="A1" i="8"/>
  <c r="I19" i="6"/>
  <c r="C19" i="6" s="1"/>
  <c r="J26" i="6"/>
  <c r="I27" i="6"/>
  <c r="I39" i="6"/>
  <c r="C39" i="6" s="1"/>
  <c r="J46" i="6"/>
  <c r="I47" i="6"/>
  <c r="J54" i="6"/>
  <c r="I55" i="6"/>
  <c r="I56" i="6"/>
  <c r="L65" i="6"/>
  <c r="J67" i="6"/>
  <c r="I68" i="6"/>
  <c r="C68" i="6" s="1"/>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A2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I8" i="6"/>
  <c r="I9" i="6"/>
  <c r="I10" i="6"/>
  <c r="I11" i="6"/>
  <c r="I12" i="6"/>
  <c r="C12" i="6" s="1"/>
  <c r="J22" i="6"/>
  <c r="J34" i="6"/>
  <c r="I35" i="6"/>
  <c r="C35" i="6" s="1"/>
  <c r="J42" i="6"/>
  <c r="J50" i="6"/>
  <c r="I51" i="6"/>
  <c r="C51" i="6" s="1"/>
  <c r="J59" i="6"/>
  <c r="I60" i="6"/>
  <c r="C5" i="7"/>
  <c r="D1" i="6"/>
  <c r="J6" i="6"/>
  <c r="J7" i="6"/>
  <c r="J8" i="6"/>
  <c r="J9" i="6"/>
  <c r="J10" i="6"/>
  <c r="J11" i="6"/>
  <c r="J12" i="6"/>
  <c r="I24" i="6"/>
  <c r="C24" i="6" s="1"/>
  <c r="J35" i="6"/>
  <c r="I36" i="6"/>
  <c r="C36" i="6" s="1"/>
  <c r="I44" i="6"/>
  <c r="C44" i="6" s="1"/>
  <c r="J51" i="6"/>
  <c r="I52" i="6"/>
  <c r="C52" i="6" s="1"/>
  <c r="J60" i="6"/>
  <c r="I62" i="6"/>
  <c r="C62" i="6" s="1"/>
  <c r="I65" i="6"/>
  <c r="C65" i="6" s="1"/>
  <c r="D5" i="7"/>
  <c r="B10" i="4"/>
  <c r="A6" i="6" s="1"/>
  <c r="B18" i="4"/>
  <c r="A10" i="6" s="1"/>
  <c r="G25" i="4"/>
  <c r="G31" i="4" s="1"/>
  <c r="B44" i="4"/>
  <c r="A29" i="6" s="1"/>
  <c r="B49" i="4"/>
  <c r="A33" i="6" s="1"/>
  <c r="B85" i="4"/>
  <c r="A60" i="6" s="1"/>
  <c r="A4" i="5"/>
  <c r="I4" i="5"/>
  <c r="I14" i="6"/>
  <c r="C14" i="6" s="1"/>
  <c r="I15" i="6"/>
  <c r="C15" i="6" s="1"/>
  <c r="I16" i="6"/>
  <c r="C16" i="6" s="1"/>
  <c r="I17" i="6"/>
  <c r="J24" i="6"/>
  <c r="I25" i="6"/>
  <c r="C25" i="6" s="1"/>
  <c r="J36" i="6"/>
  <c r="I37" i="6"/>
  <c r="J44" i="6"/>
  <c r="I45" i="6"/>
  <c r="C45" i="6" s="1"/>
  <c r="J52" i="6"/>
  <c r="J62" i="6"/>
  <c r="I63" i="6"/>
  <c r="C63" i="6" s="1"/>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B44" i="6"/>
  <c r="G44" i="6"/>
  <c r="G32" i="6"/>
  <c r="B49" i="6"/>
  <c r="G49" i="6"/>
  <c r="B34" i="6"/>
  <c r="G34" i="6"/>
  <c r="B29" i="6"/>
  <c r="G29" i="6"/>
  <c r="B24" i="6"/>
  <c r="G24" i="6"/>
  <c r="G19" i="6"/>
  <c r="H19" i="6"/>
  <c r="F2426" i="5"/>
  <c r="X2426" i="5"/>
  <c r="R2426" i="5"/>
  <c r="J2426" i="5"/>
  <c r="I2426" i="5"/>
  <c r="H2426" i="5"/>
  <c r="D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67" i="4"/>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s="1"/>
  <c r="B51" i="4"/>
  <c r="A35" i="6" s="1"/>
  <c r="B69" i="4"/>
  <c r="A50" i="6" s="1"/>
  <c r="B63" i="4"/>
  <c r="A45" i="6" s="1"/>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F39" i="6"/>
  <c r="F54" i="6"/>
  <c r="F65" i="6"/>
  <c r="F49" i="6"/>
  <c r="F29" i="6"/>
  <c r="H29" i="6"/>
  <c r="F2430" i="5"/>
  <c r="X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H35" i="6"/>
  <c r="D35" i="6"/>
  <c r="H40" i="6"/>
  <c r="D40" i="6"/>
  <c r="H46" i="6"/>
  <c r="D46" i="6"/>
  <c r="H31" i="6"/>
  <c r="D29" i="6"/>
  <c r="H30" i="6"/>
  <c r="AB12" i="5"/>
  <c r="AB9" i="5"/>
  <c r="AB10" i="5"/>
  <c r="AB14" i="5"/>
  <c r="AB17" i="5"/>
  <c r="AB16" i="5"/>
  <c r="AB8" i="5"/>
  <c r="AB13" i="5"/>
  <c r="AB15" i="5"/>
  <c r="AB11" i="5"/>
  <c r="AB7" i="5"/>
  <c r="C69" i="6"/>
  <c r="H49" i="6"/>
  <c r="D49" i="6"/>
  <c r="H34" i="6"/>
  <c r="H32" i="6"/>
  <c r="D19" i="6"/>
  <c r="K65" i="6"/>
  <c r="D24" i="6"/>
  <c r="X100" i="5"/>
  <c r="D27" i="6"/>
  <c r="C27" i="6"/>
  <c r="D20" i="6"/>
  <c r="C2" i="6"/>
  <c r="B2" i="6"/>
  <c r="F57" i="6"/>
  <c r="H57" i="6"/>
  <c r="H54" i="6"/>
  <c r="F62" i="6"/>
  <c r="H62" i="6"/>
  <c r="F58" i="6"/>
  <c r="H58" i="6"/>
  <c r="F60" i="6"/>
  <c r="H60" i="6"/>
  <c r="F63" i="6"/>
  <c r="H63" i="6"/>
  <c r="F59" i="6"/>
  <c r="H59" i="6"/>
  <c r="F55" i="6"/>
  <c r="C37" i="6"/>
  <c r="D25" i="6"/>
  <c r="D26" i="6"/>
  <c r="D21" i="6"/>
  <c r="D22"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D34" i="6"/>
  <c r="D31" i="6"/>
  <c r="D30" i="6"/>
  <c r="D32" i="6"/>
  <c r="R16" i="5"/>
  <c r="I16" i="5"/>
  <c r="H16" i="5"/>
  <c r="F16" i="5"/>
  <c r="I10" i="5"/>
  <c r="F10" i="5"/>
  <c r="R10" i="5"/>
  <c r="H10" i="5"/>
  <c r="H13" i="5"/>
  <c r="R13" i="5"/>
  <c r="I13" i="5"/>
  <c r="F13" i="5"/>
  <c r="H7" i="5"/>
  <c r="R7" i="5"/>
  <c r="F7" i="5"/>
  <c r="I7" i="5"/>
  <c r="H17" i="5"/>
  <c r="I17" i="5"/>
  <c r="R17" i="5"/>
  <c r="F17" i="5"/>
  <c r="G66" i="6"/>
  <c r="H66" i="6"/>
  <c r="C66" i="6"/>
  <c r="G67" i="6"/>
  <c r="H67" i="6"/>
  <c r="D67" i="6"/>
  <c r="G65" i="6"/>
  <c r="H65" i="6"/>
  <c r="I12" i="5"/>
  <c r="R12" i="5"/>
  <c r="F12" i="5"/>
  <c r="H12" i="5"/>
  <c r="H9" i="5"/>
  <c r="I9" i="5"/>
  <c r="R9" i="5"/>
  <c r="F9" i="5"/>
  <c r="R8" i="5"/>
  <c r="H8" i="5"/>
  <c r="I8" i="5"/>
  <c r="F8" i="5"/>
  <c r="H15" i="5"/>
  <c r="I15" i="5"/>
  <c r="F15" i="5"/>
  <c r="R15" i="5"/>
  <c r="H11" i="5"/>
  <c r="R11" i="5"/>
  <c r="F11" i="5"/>
  <c r="I11" i="5"/>
  <c r="I14" i="5"/>
  <c r="R14" i="5"/>
  <c r="H14" i="5"/>
  <c r="F14" i="5"/>
  <c r="C47" i="6"/>
  <c r="C60" i="6"/>
  <c r="D60" i="6"/>
  <c r="D58" i="6"/>
  <c r="D63" i="6"/>
  <c r="D62" i="6"/>
  <c r="D54" i="6"/>
  <c r="D57" i="6"/>
  <c r="F56" i="6"/>
  <c r="H55" i="6"/>
  <c r="D59" i="6"/>
  <c r="X10" i="5"/>
  <c r="D65" i="6"/>
  <c r="X9" i="5"/>
  <c r="X12" i="5"/>
  <c r="X14" i="5"/>
  <c r="D66" i="6"/>
  <c r="X15" i="5"/>
  <c r="X8" i="5"/>
  <c r="X16" i="5"/>
  <c r="D55" i="6"/>
  <c r="C55" i="6"/>
  <c r="S10" i="5"/>
  <c r="S6" i="5"/>
  <c r="S11" i="5"/>
  <c r="S17" i="5"/>
  <c r="S15" i="5"/>
  <c r="S21" i="5"/>
  <c r="S22" i="5"/>
  <c r="S7" i="5"/>
  <c r="S12" i="5"/>
  <c r="S9" i="5"/>
  <c r="S16" i="5"/>
  <c r="S13" i="5"/>
  <c r="S8" i="5"/>
  <c r="S5" i="5"/>
  <c r="S25" i="5"/>
  <c r="G64" i="6" a="1"/>
  <c r="S20" i="5"/>
  <c r="S24" i="5"/>
  <c r="S23" i="5"/>
  <c r="S14" i="5"/>
  <c r="S19" i="5"/>
  <c r="S18" i="5"/>
  <c r="B50" i="4" l="1"/>
  <c r="A34" i="6" s="1"/>
  <c r="B35" i="4"/>
  <c r="A22" i="6" s="1"/>
  <c r="B56" i="4"/>
  <c r="A39" i="6" s="1"/>
  <c r="B34" i="4"/>
  <c r="A21" i="6" s="1"/>
  <c r="G69" i="6" a="1"/>
  <c r="G69" i="6" s="1"/>
  <c r="H69" i="6" s="1"/>
  <c r="G49" i="4"/>
  <c r="D31" i="4"/>
  <c r="G61" i="4"/>
  <c r="D61" i="4"/>
  <c r="D37" i="4"/>
  <c r="D56" i="6"/>
  <c r="C56" i="6"/>
  <c r="B59" i="4"/>
  <c r="A42" i="6" s="1"/>
  <c r="B68" i="4"/>
  <c r="A49" i="6" s="1"/>
  <c r="G37" i="4"/>
  <c r="D55" i="4"/>
  <c r="D43" i="4"/>
  <c r="B32" i="4"/>
  <c r="A19" i="6" s="1"/>
  <c r="B53" i="4"/>
  <c r="A37" i="6" s="1"/>
  <c r="B62" i="4"/>
  <c r="A44" i="6" s="1"/>
  <c r="G74" i="4"/>
  <c r="D49" i="4"/>
  <c r="C7" i="6"/>
  <c r="D7" i="6"/>
  <c r="D11" i="6"/>
  <c r="C11" i="6"/>
  <c r="D10" i="6"/>
  <c r="C10" i="6"/>
  <c r="B71" i="4"/>
  <c r="A52" i="6" s="1"/>
  <c r="A27" i="6"/>
  <c r="G55" i="4"/>
  <c r="G43" i="4"/>
  <c r="C9" i="6"/>
  <c r="G67" i="4"/>
  <c r="C8" i="6"/>
  <c r="G64" i="6"/>
  <c r="B70" i="4"/>
  <c r="A51" i="6" s="1"/>
  <c r="A26" i="6"/>
  <c r="B33" i="4"/>
  <c r="A20" i="6" s="1"/>
  <c r="B58" i="4"/>
  <c r="A41" i="6" s="1"/>
  <c r="B64" i="4"/>
  <c r="A46" i="6" s="1"/>
  <c r="T11" i="5"/>
  <c r="T8" i="5"/>
  <c r="T19" i="5"/>
  <c r="T15" i="5"/>
  <c r="T9" i="5"/>
  <c r="T23" i="5"/>
  <c r="T6" i="5"/>
  <c r="T24" i="5"/>
  <c r="T21" i="5"/>
  <c r="T25" i="5"/>
  <c r="T13" i="5"/>
  <c r="T12" i="5"/>
  <c r="T20" i="5"/>
  <c r="T7" i="5"/>
  <c r="T22" i="5"/>
  <c r="T10" i="5"/>
  <c r="T18" i="5"/>
  <c r="T17" i="5"/>
  <c r="T16" i="5"/>
  <c r="T5" i="5"/>
  <c r="T14" i="5"/>
  <c r="H64" i="6" l="1"/>
  <c r="B64" i="6"/>
  <c r="C64" i="6" l="1"/>
  <c r="H70" i="6"/>
  <c r="D2" i="6" s="1"/>
  <c r="D64"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<sst xmlns="http://schemas.openxmlformats.org/spreadsheetml/2006/main" count="22411" uniqueCount="15826">
  <si>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</si>
  <si>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</si>
  <si>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</si>
  <si>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</si>
  <si>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</si>
  <si>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</si>
  <si>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</si>
  <si>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</si>
  <si>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</si>
  <si>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</si>
  <si>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</si>
  <si>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</si>
  <si>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</si>
  <si>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</si>
  <si>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</si>
  <si>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</si>
  <si>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</si>
  <si>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</si>
  <si>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</si>
  <si>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</si>
  <si>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</si>
  <si>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</si>
  <si>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</si>
  <si>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</si>
  <si>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</si>
  <si>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</si>
  <si>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</si>
  <si>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</si>
  <si>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</si>
  <si>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</si>
  <si>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</si>
  <si>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</si>
  <si>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</si>
  <si>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</si>
  <si>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</si>
  <si>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</si>
  <si>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</si>
  <si>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</si>
  <si>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</si>
  <si>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</si>
  <si>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</si>
  <si>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</si>
  <si>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</si>
  <si>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</si>
  <si>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</si>
  <si>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</si>
  <si>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</si>
  <si>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</si>
  <si>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</si>
  <si>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</si>
  <si>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</si>
  <si>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</si>
  <si>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</si>
  <si>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</si>
  <si>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</si>
  <si>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</si>
  <si>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</si>
  <si>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</si>
  <si>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</si>
  <si>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</si>
  <si>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</si>
  <si>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</si>
  <si>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</si>
  <si>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</si>
  <si>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</si>
  <si>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</si>
  <si>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</si>
  <si>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</si>
  <si>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</si>
  <si>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</si>
  <si>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</si>
  <si>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</si>
  <si>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</si>
  <si>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</si>
  <si>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</si>
  <si>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</si>
  <si>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</si>
  <si>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</si>
  <si>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</si>
  <si>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</si>
  <si>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</si>
  <si>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</si>
  <si>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</si>
  <si>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</si>
  <si>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</si>
  <si>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</si>
  <si>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</si>
  <si>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</si>
  <si>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</si>
  <si>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</si>
  <si>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</si>
  <si>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</si>
  <si>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</si>
  <si>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</si>
  <si>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</si>
  <si>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</si>
  <si>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</si>
  <si>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</si>
  <si>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</si>
  <si>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</si>
  <si>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</si>
  <si>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</si>
  <si>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</si>
  <si>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</si>
  <si>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</si>
  <si>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</si>
  <si>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</si>
  <si>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</si>
  <si>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</si>
  <si>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</si>
  <si>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</si>
  <si>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</si>
  <si>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</si>
  <si>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</si>
  <si>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</si>
  <si>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</si>
  <si>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</si>
  <si>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</si>
  <si>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</si>
  <si>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</si>
  <si>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</si>
  <si>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</si>
  <si>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</si>
  <si>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</si>
  <si>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</si>
  <si>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</si>
  <si>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</si>
  <si>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</si>
  <si>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</si>
  <si>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</si>
  <si>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</si>
  <si>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</si>
  <si>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</si>
  <si>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</si>
  <si>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</si>
  <si>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</si>
  <si>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</si>
  <si>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</si>
  <si>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</si>
  <si>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</si>
  <si>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</si>
  <si>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</si>
  <si>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</si>
  <si>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</si>
  <si>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</si>
  <si>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</si>
  <si>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</si>
  <si>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</si>
  <si>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</si>
  <si>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</si>
  <si>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</si>
  <si>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</si>
  <si>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</si>
  <si>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</si>
  <si>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</si>
  <si>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</si>
  <si>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</si>
  <si>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</si>
  <si>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</si>
  <si>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</si>
  <si>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</si>
  <si>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</si>
  <si>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</si>
  <si>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</si>
  <si>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</si>
  <si>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</si>
  <si>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</si>
  <si>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</si>
  <si>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</si>
  <si>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</si>
  <si>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</si>
  <si>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</si>
  <si>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</si>
  <si>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</si>
  <si>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</si>
  <si>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</si>
  <si>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</si>
  <si>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</si>
  <si>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</si>
  <si>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</si>
  <si>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</si>
  <si>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</si>
  <si>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</si>
  <si>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</si>
  <si>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</si>
  <si>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</si>
  <si>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</si>
  <si>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</si>
  <si>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</si>
  <si>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</si>
  <si>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</si>
  <si>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</si>
  <si>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</si>
  <si>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</si>
  <si>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</si>
  <si>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</si>
  <si>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</si>
  <si>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</si>
  <si>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</si>
  <si>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</si>
  <si>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</si>
  <si>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</si>
  <si>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</si>
  <si>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</si>
  <si>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</si>
  <si>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</si>
  <si>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</si>
  <si>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</si>
  <si>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</si>
  <si>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</si>
  <si>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</si>
  <si>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</si>
  <si>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</si>
  <si>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</si>
  <si>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</si>
  <si>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</si>
  <si>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</si>
  <si>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</si>
  <si>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</si>
  <si>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</si>
  <si>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</si>
  <si>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</si>
  <si>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</si>
  <si>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</si>
  <si>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</si>
  <si>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</si>
  <si>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</si>
  <si>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</si>
  <si>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</si>
  <si>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</si>
  <si>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</si>
  <si>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</si>
  <si>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</si>
  <si>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</si>
  <si>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</si>
  <si>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</si>
  <si>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</si>
  <si>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</si>
  <si>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</si>
  <si>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</si>
  <si>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</si>
  <si>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</si>
  <si>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</si>
  <si>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</si>
  <si>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</si>
  <si>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</si>
  <si>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</si>
  <si>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</si>
  <si>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</si>
  <si>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</si>
  <si>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</si>
  <si>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</si>
  <si>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</si>
  <si>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</si>
  <si>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</si>
  <si>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</si>
  <si>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</si>
  <si>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</si>
  <si>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</si>
  <si>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</si>
  <si>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</si>
  <si>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</si>
  <si>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</si>
  <si>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</si>
  <si>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</si>
  <si>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</si>
  <si>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</si>
  <si>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</si>
  <si>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</si>
  <si>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</si>
  <si>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</si>
  <si>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</si>
  <si>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</si>
  <si>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</si>
  <si>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</si>
  <si>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</si>
  <si>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</si>
  <si>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</si>
  <si>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</si>
  <si>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</si>
  <si>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</si>
  <si>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</si>
  <si>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</si>
  <si>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</si>
  <si>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</si>
  <si>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</si>
  <si>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</si>
  <si>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</si>
  <si>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</si>
  <si>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</si>
  <si>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</si>
  <si>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</si>
  <si>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</si>
  <si>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</si>
  <si>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</si>
  <si>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</si>
  <si>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</si>
  <si>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</si>
  <si>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</si>
  <si>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</si>
  <si>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</si>
  <si>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</si>
  <si>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</si>
  <si>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</si>
  <si>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</si>
  <si>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</si>
  <si>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</si>
  <si>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</si>
  <si>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</si>
  <si>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</si>
  <si>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</si>
  <si>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</si>
  <si>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</si>
  <si>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</si>
  <si>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</si>
  <si>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</si>
  <si>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</si>
  <si>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</si>
  <si>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</si>
  <si>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</si>
  <si>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</si>
  <si>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</si>
  <si>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</si>
  <si>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</si>
  <si>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</si>
  <si>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</si>
  <si>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</si>
  <si>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</si>
  <si>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</si>
  <si>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</si>
  <si>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</si>
  <si>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</si>
  <si>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</si>
  <si>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</si>
  <si>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</si>
  <si>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</si>
  <si>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</si>
  <si>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</si>
  <si>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</si>
  <si>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</si>
  <si>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</si>
  <si>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</si>
  <si>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</si>
  <si>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</si>
  <si>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</si>
  <si>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</si>
  <si>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</si>
  <si>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</si>
  <si>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</si>
  <si>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</si>
  <si>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</si>
  <si>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</si>
  <si>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</si>
  <si>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</si>
  <si>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</si>
  <si>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</si>
  <si>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</si>
  <si>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</si>
  <si>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</si>
  <si>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</si>
  <si>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</si>
  <si>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</si>
  <si>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</si>
  <si>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</si>
  <si>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</si>
  <si>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</si>
  <si>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</si>
  <si>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</si>
  <si>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</si>
  <si>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</si>
  <si>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</si>
  <si>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</si>
  <si>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</si>
  <si>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</si>
  <si>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</si>
  <si>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</si>
  <si>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</si>
  <si>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</si>
  <si>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</si>
  <si>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</si>
  <si>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</si>
  <si>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</si>
  <si>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</si>
  <si>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</si>
  <si>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</si>
  <si>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</si>
  <si>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</si>
  <si>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</si>
  <si>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</si>
  <si>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</si>
  <si>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</si>
  <si>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</si>
  <si>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</si>
  <si>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</si>
  <si>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</si>
  <si>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</si>
  <si>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</si>
  <si>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</si>
  <si>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</si>
  <si>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</si>
  <si>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</si>
  <si>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</si>
  <si>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</si>
  <si>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</si>
  <si>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</si>
  <si>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</si>
  <si>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</si>
  <si>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</si>
  <si>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</si>
  <si>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</si>
  <si>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</si>
  <si>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</si>
  <si>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</si>
  <si>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</si>
  <si>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</si>
  <si>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</si>
  <si>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</si>
  <si>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</si>
  <si>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</si>
  <si>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</si>
  <si>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</si>
  <si>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</si>
  <si>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</si>
  <si>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</si>
  <si>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</si>
  <si>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</si>
  <si>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</si>
  <si>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</si>
  <si>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</si>
  <si>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</si>
  <si>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</si>
  <si>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</si>
  <si>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</si>
  <si>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</si>
  <si>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</si>
  <si>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</si>
  <si>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</si>
  <si>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</si>
  <si>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</si>
  <si>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</si>
  <si>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</si>
  <si>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</si>
  <si>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</si>
  <si>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</si>
  <si>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</si>
  <si>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</si>
  <si>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</si>
  <si>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</si>
  <si>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</si>
  <si>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</si>
  <si>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</si>
  <si>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</si>
  <si>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</si>
  <si>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</si>
  <si>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</si>
  <si>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</si>
  <si>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</si>
  <si>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</si>
  <si>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</si>
  <si>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</si>
  <si>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</si>
  <si>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</si>
  <si>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</si>
  <si>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</si>
  <si>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</si>
  <si>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</si>
  <si>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</si>
  <si>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</si>
  <si>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</si>
  <si>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</si>
  <si>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</si>
  <si>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</si>
  <si>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</si>
  <si>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</si>
  <si>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</si>
  <si>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</si>
  <si>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</si>
  <si>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</si>
  <si>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</si>
  <si>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</si>
  <si>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</si>
  <si>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</si>
  <si>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</si>
  <si>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</si>
  <si>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</si>
  <si>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</si>
  <si>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</si>
  <si>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</si>
  <si>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</si>
  <si>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</si>
  <si>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</si>
  <si>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</si>
  <si>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</si>
  <si>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</si>
  <si>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</si>
  <si>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</si>
  <si>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</si>
  <si>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</si>
  <si>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</si>
  <si>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</si>
  <si>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</si>
  <si>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</si>
  <si>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</si>
  <si>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</si>
  <si>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</si>
  <si>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</si>
  <si>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</si>
  <si>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</si>
  <si>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</si>
  <si>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</si>
  <si>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</si>
  <si>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</si>
  <si>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</si>
  <si>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</si>
  <si>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</si>
  <si>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</si>
  <si>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</si>
  <si>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</si>
  <si>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</si>
  <si>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</si>
  <si>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</si>
  <si>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</si>
  <si>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</si>
  <si>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</si>
  <si>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</si>
  <si>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</si>
  <si>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</si>
  <si>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</si>
  <si>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</si>
  <si>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</si>
  <si>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</si>
  <si>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</si>
  <si>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</si>
  <si>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</si>
  <si>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</si>
  <si>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</si>
  <si>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</si>
  <si>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</si>
  <si>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</si>
  <si>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</si>
  <si>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</si>
  <si>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</si>
  <si>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</si>
  <si>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</si>
  <si>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</si>
  <si>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</si>
  <si>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</si>
  <si>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</si>
  <si>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</si>
  <si>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</si>
  <si>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</si>
  <si>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</si>
  <si>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</si>
  <si>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</si>
  <si>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</si>
  <si>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</si>
  <si>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</si>
  <si>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</si>
  <si>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</si>
  <si>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</si>
  <si>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</si>
  <si>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</si>
  <si>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</si>
  <si>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</si>
  <si>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</si>
  <si>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</si>
  <si>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</si>
  <si>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</si>
  <si>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</si>
  <si>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</si>
  <si>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</si>
  <si>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</si>
  <si>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</si>
  <si>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</si>
  <si>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</si>
  <si>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</si>
  <si>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</si>
  <si>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</si>
  <si>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</si>
  <si>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</si>
  <si>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</si>
  <si>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</si>
  <si>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</si>
  <si>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</si>
  <si>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</si>
  <si>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</si>
  <si>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</si>
  <si>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</si>
  <si>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</si>
  <si>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</si>
  <si>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</si>
  <si>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</si>
  <si>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</si>
  <si>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</si>
  <si>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</si>
  <si>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</si>
  <si>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</si>
  <si>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</si>
  <si>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</si>
  <si>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</si>
  <si>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</si>
  <si>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</si>
  <si>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</si>
  <si>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</si>
  <si>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</si>
  <si>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</si>
  <si>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</si>
  <si>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</si>
  <si>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</si>
  <si>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</si>
  <si>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</si>
  <si>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</si>
  <si>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</si>
  <si>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</si>
  <si>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</si>
  <si>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</si>
  <si>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</si>
  <si>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</si>
  <si>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</si>
  <si>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</si>
  <si>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</si>
  <si>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</si>
  <si>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</si>
  <si>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</si>
  <si>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</si>
  <si>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</si>
  <si>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</si>
  <si>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</si>
  <si>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</si>
  <si>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</si>
  <si>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</si>
  <si>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</si>
  <si>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</si>
  <si>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</si>
  <si>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</si>
  <si>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</si>
  <si>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</si>
  <si>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</si>
  <si>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</si>
  <si>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</si>
  <si>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</si>
  <si>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</si>
  <si>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</si>
  <si>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</si>
  <si>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</si>
  <si>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</si>
  <si>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</si>
  <si>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</si>
  <si>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</si>
  <si>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</si>
  <si>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</si>
  <si>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</si>
  <si>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</si>
  <si>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</si>
  <si>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</si>
  <si>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</si>
  <si>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</si>
  <si>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</si>
  <si>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</si>
  <si>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</si>
  <si>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</si>
  <si>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</si>
  <si>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</si>
  <si>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</si>
  <si>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</si>
  <si>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</si>
  <si>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</si>
  <si>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</si>
  <si>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</si>
  <si>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</si>
  <si>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</si>
  <si>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</si>
  <si>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</si>
  <si>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</si>
  <si>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</si>
  <si>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</si>
  <si>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</si>
  <si>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</si>
  <si>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</si>
  <si>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</si>
  <si>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</si>
  <si>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</si>
  <si>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</si>
  <si>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</si>
  <si>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</si>
  <si>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</si>
  <si>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</si>
  <si>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</si>
  <si>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</si>
  <si>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</si>
  <si>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</si>
  <si>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</si>
  <si>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</si>
  <si>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</si>
  <si>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</si>
  <si>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</si>
  <si>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</si>
  <si>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</si>
  <si>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</si>
  <si>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</si>
  <si>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</si>
  <si>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</si>
  <si>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</si>
  <si>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</si>
  <si>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</si>
  <si>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</si>
  <si>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</si>
  <si>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</si>
  <si>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</si>
  <si>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</si>
  <si>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</si>
  <si>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</si>
  <si>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</si>
  <si>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</si>
  <si>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</si>
  <si>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</si>
  <si>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</si>
  <si>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</si>
  <si>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</si>
  <si>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</si>
  <si>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</si>
  <si>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</si>
  <si>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</si>
  <si>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</si>
  <si>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</si>
  <si>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</si>
  <si>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</si>
  <si>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</si>
  <si>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</si>
  <si>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</si>
  <si>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</si>
  <si>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</si>
  <si>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</si>
  <si>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</si>
  <si>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</si>
  <si>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</si>
  <si>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</si>
  <si>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</si>
  <si>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</si>
  <si>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</si>
  <si>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</si>
  <si>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</si>
  <si>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</si>
  <si>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</si>
  <si>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</si>
  <si>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</si>
  <si>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</si>
  <si>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</si>
  <si>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</si>
  <si>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</si>
  <si>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</si>
  <si>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</si>
  <si>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</si>
  <si>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</si>
  <si>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</si>
  <si>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</si>
  <si>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</si>
  <si>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</si>
  <si>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</si>
  <si>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</si>
  <si>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</si>
  <si>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</si>
  <si>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</si>
  <si>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</si>
  <si>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</si>
  <si>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</si>
  <si>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</si>
  <si>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</si>
  <si>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</si>
  <si>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</si>
  <si>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</si>
  <si>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</si>
  <si>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</si>
  <si>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</si>
  <si>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</si>
  <si>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</si>
  <si>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</si>
  <si>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</si>
  <si>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</si>
  <si>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</si>
  <si>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</si>
  <si>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</si>
  <si>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</si>
  <si>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</si>
  <si>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</si>
  <si>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</si>
  <si>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</si>
  <si>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</si>
  <si>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</si>
  <si>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</si>
  <si>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</si>
  <si>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</si>
  <si>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</si>
  <si>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</si>
  <si>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</si>
  <si>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</si>
  <si>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</si>
  <si>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</si>
  <si>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</si>
  <si>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</si>
  <si>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</si>
  <si>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</si>
  <si>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</si>
  <si>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</si>
  <si>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</si>
  <si>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</si>
  <si>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</si>
  <si>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</si>
  <si>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</si>
  <si>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</si>
  <si>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</si>
  <si>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</si>
  <si>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</si>
  <si>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</si>
  <si>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</si>
  <si>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</si>
  <si>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</si>
  <si>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</si>
  <si>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</si>
  <si>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</si>
  <si>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</si>
  <si>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</si>
  <si>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</si>
  <si>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</si>
  <si>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</si>
  <si>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</si>
  <si>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</si>
  <si>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</si>
  <si>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</si>
  <si>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</si>
  <si>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</si>
  <si>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</si>
  <si>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</si>
  <si>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</si>
  <si>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</si>
  <si>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</si>
  <si>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</si>
  <si>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</si>
  <si>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</si>
  <si>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</si>
  <si>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</si>
  <si>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</si>
  <si>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</si>
  <si>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</si>
  <si>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</si>
  <si>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</si>
  <si>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</si>
  <si>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</si>
  <si>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</si>
  <si>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</si>
  <si>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</si>
  <si>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</si>
  <si>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</si>
  <si>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</si>
  <si>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</si>
  <si>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</si>
  <si>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</si>
  <si>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</si>
  <si>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</si>
  <si>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</si>
  <si>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</si>
  <si>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</si>
  <si>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</si>
  <si>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</si>
  <si>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</si>
  <si>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</si>
  <si>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</si>
  <si>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</si>
  <si>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</si>
  <si>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</si>
  <si>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</si>
  <si>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</si>
  <si>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</si>
  <si>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</si>
  <si>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</si>
  <si>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</si>
  <si>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</si>
  <si>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</si>
  <si>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</si>
  <si>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</si>
  <si>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</si>
  <si>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</si>
  <si>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</si>
  <si>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</si>
  <si>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</si>
  <si>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</si>
  <si>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</si>
  <si>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</si>
  <si>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</si>
  <si>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</si>
  <si>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</si>
  <si>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</si>
  <si>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</si>
  <si>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</si>
  <si>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</si>
  <si>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</si>
  <si>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</si>
  <si>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</si>
  <si>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</si>
  <si>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</si>
  <si>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</si>
  <si>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</si>
  <si>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</si>
  <si>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</si>
  <si>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</si>
  <si>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</si>
  <si>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</si>
  <si>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</si>
  <si>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</si>
  <si>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</si>
  <si>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</si>
  <si>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</si>
  <si>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</si>
  <si>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</si>
  <si>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</si>
  <si>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</si>
  <si>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</si>
  <si>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</si>
  <si>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</si>
  <si>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</si>
  <si>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</si>
  <si>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</si>
  <si>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</si>
  <si>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</si>
  <si>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</si>
  <si>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</si>
  <si>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</si>
  <si>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</si>
  <si>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</si>
  <si>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</si>
  <si>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</si>
  <si>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</si>
  <si>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</si>
  <si>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</si>
  <si>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</si>
  <si>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</si>
  <si>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</si>
  <si>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</si>
  <si>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</si>
  <si>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</si>
  <si>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</si>
  <si>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</si>
  <si>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</si>
  <si>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</si>
  <si>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</si>
  <si>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</si>
  <si>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</si>
  <si>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</si>
  <si>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</si>
  <si>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</si>
  <si>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</si>
  <si>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</si>
  <si>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</si>
  <si>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</si>
  <si>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</si>
  <si>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</si>
  <si>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</si>
  <si>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</si>
  <si>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</si>
  <si>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</si>
  <si>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</si>
  <si>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</si>
  <si>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</si>
  <si>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</si>
  <si>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</si>
  <si>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</si>
  <si>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</si>
  <si>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</si>
  <si>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</si>
  <si>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</si>
  <si>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</si>
  <si>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</si>
  <si>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</si>
  <si>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</si>
  <si>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</si>
  <si>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</si>
  <si>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</si>
  <si>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</si>
  <si>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</si>
  <si>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</si>
  <si>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</si>
  <si>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</si>
  <si>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</si>
  <si>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</si>
  <si>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</si>
  <si>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</si>
  <si>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</si>
  <si>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</si>
  <si>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</si>
  <si>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</si>
  <si>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</si>
  <si>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</si>
  <si>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</si>
  <si>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</si>
  <si>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</si>
  <si>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</si>
  <si>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</si>
  <si>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</si>
  <si>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</si>
  <si>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</si>
  <si>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</si>
  <si>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</si>
  <si>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</si>
  <si>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</si>
  <si>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</si>
  <si>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</si>
  <si>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</si>
  <si>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</si>
  <si>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</si>
  <si>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</si>
  <si>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</si>
  <si>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</si>
  <si>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</si>
  <si>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</si>
  <si>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</si>
  <si>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</si>
  <si>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</si>
  <si>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</si>
  <si>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</si>
  <si>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</si>
  <si>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</si>
  <si>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</si>
  <si>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</si>
  <si>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</si>
  <si>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</si>
  <si>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</si>
  <si>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</si>
  <si>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</si>
  <si>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</si>
  <si>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</si>
  <si>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</si>
  <si>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</si>
  <si>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</si>
  <si>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</si>
  <si>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</si>
  <si>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</si>
  <si>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</si>
  <si>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</si>
  <si>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</si>
  <si>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</si>
  <si>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</si>
  <si>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</si>
  <si>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</si>
  <si>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</si>
  <si>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</si>
  <si>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</si>
  <si>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</si>
  <si>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</si>
  <si>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</si>
  <si>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</si>
  <si>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</si>
  <si>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</si>
  <si>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</si>
  <si>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</si>
  <si>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</si>
  <si>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</si>
  <si>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</si>
  <si>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</si>
  <si>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</si>
  <si>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</si>
  <si>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</si>
  <si>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</si>
  <si>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</si>
  <si>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</si>
  <si>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</si>
  <si>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</si>
  <si>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</si>
  <si>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</si>
  <si>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</si>
  <si>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</si>
  <si>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</si>
  <si>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</si>
  <si>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</si>
  <si>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</si>
  <si>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</si>
  <si>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</si>
  <si>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</si>
  <si>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</si>
  <si>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</si>
  <si>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</si>
  <si>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</si>
  <si>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</si>
  <si>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</si>
  <si>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</si>
  <si>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</si>
  <si>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</si>
  <si>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</si>
  <si>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</si>
  <si>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</si>
  <si>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</si>
  <si>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</si>
  <si>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</si>
  <si>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</si>
  <si>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</si>
  <si>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</si>
  <si>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</si>
  <si>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</si>
  <si>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</si>
  <si>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</si>
  <si>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</si>
  <si>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</si>
  <si>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</si>
  <si>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</si>
  <si>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</si>
  <si>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</si>
  <si>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</si>
  <si>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</si>
  <si>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</si>
  <si>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</si>
  <si>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</si>
  <si>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</si>
  <si>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</si>
  <si>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</si>
  <si>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</si>
  <si>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</si>
  <si>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</si>
  <si>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</si>
  <si>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</si>
  <si>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</si>
  <si>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</si>
  <si>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</si>
  <si>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</si>
  <si>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</si>
  <si>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</si>
  <si>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</si>
  <si>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</si>
  <si>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</si>
  <si>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</si>
  <si>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</si>
  <si>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</si>
  <si>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</si>
  <si>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</si>
  <si>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</si>
  <si>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</si>
  <si>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</si>
  <si>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</si>
  <si>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</si>
  <si>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</si>
  <si>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</si>
  <si>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</si>
  <si>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</si>
  <si>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</si>
  <si>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</si>
  <si>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</si>
  <si>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</si>
  <si>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</si>
  <si>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</si>
  <si>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</si>
  <si>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</si>
  <si>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</si>
  <si>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</si>
  <si>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</si>
  <si>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</si>
  <si>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</si>
  <si>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</si>
  <si>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</si>
  <si>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</si>
  <si>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</si>
  <si>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</si>
  <si>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</si>
  <si>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</si>
  <si>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</si>
  <si>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</si>
  <si>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</si>
  <si>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</si>
  <si>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</si>
  <si>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</si>
  <si>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</si>
  <si>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</si>
  <si>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</si>
  <si>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</si>
  <si>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</si>
  <si>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</si>
  <si>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</si>
  <si>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</si>
  <si>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</si>
  <si>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</si>
  <si>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</si>
  <si>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</si>
  <si>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</si>
  <si>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</si>
  <si>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</si>
  <si>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</si>
  <si>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</si>
  <si>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</si>
  <si>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</si>
  <si>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</si>
  <si>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</si>
  <si>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</si>
  <si>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</si>
  <si>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</si>
  <si>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</si>
  <si>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</si>
  <si>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</si>
  <si>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</si>
  <si>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</si>
  <si>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</si>
  <si>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</si>
  <si>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</si>
  <si>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</si>
  <si>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</si>
  <si>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</si>
  <si>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</si>
  <si>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</si>
  <si>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</si>
  <si>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</si>
  <si>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</si>
  <si>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</si>
  <si>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</si>
  <si>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</si>
  <si>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</si>
  <si>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</si>
  <si>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</si>
  <si>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</si>
  <si>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</si>
  <si>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</si>
  <si>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</si>
  <si>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</si>
  <si>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</si>
  <si>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</si>
  <si>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</si>
  <si>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</si>
  <si>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</si>
  <si>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</si>
  <si>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</si>
  <si>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</si>
  <si>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</si>
  <si>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</si>
  <si>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</si>
  <si>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</si>
  <si>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</si>
  <si>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</si>
  <si>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</si>
  <si>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</si>
  <si>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</si>
  <si>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</si>
  <si>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</si>
  <si>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</si>
  <si>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</si>
  <si>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</si>
  <si>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</si>
  <si>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</si>
  <si>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</si>
  <si>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</si>
  <si>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</si>
  <si>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</si>
  <si>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</si>
  <si>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</si>
  <si>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</si>
  <si>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</si>
  <si>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</si>
  <si>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</si>
  <si>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</si>
  <si>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</si>
  <si>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</si>
  <si>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</si>
  <si>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</si>
  <si>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</si>
  <si>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</si>
  <si>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</si>
  <si>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</si>
  <si>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</si>
  <si>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</si>
  <si>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</si>
  <si>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</si>
  <si>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</si>
  <si>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</si>
  <si>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</si>
  <si>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</si>
  <si>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</si>
  <si>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</si>
  <si>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</si>
  <si>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</si>
  <si>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</si>
  <si>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</si>
  <si>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</si>
  <si>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</si>
  <si>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</si>
  <si>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</si>
  <si>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</si>
  <si>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</si>
  <si>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</si>
  <si>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</si>
  <si>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</si>
  <si>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</si>
  <si>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</si>
  <si>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</si>
  <si>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</si>
  <si>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</si>
  <si>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</si>
  <si>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</si>
  <si>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</si>
  <si>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</si>
  <si>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</si>
  <si>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</si>
  <si>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</si>
  <si>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</si>
  <si>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</si>
  <si>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</si>
  <si>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</si>
  <si>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</si>
  <si>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</si>
  <si>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</si>
  <si>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</si>
  <si>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</si>
  <si>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</si>
  <si>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</si>
  <si>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</si>
  <si>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</si>
  <si>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</si>
  <si>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</si>
  <si>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</si>
  <si>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</si>
  <si>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</si>
  <si>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</si>
  <si>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</si>
  <si>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</si>
  <si>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</si>
  <si>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</si>
  <si>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</si>
  <si>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</si>
  <si>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</si>
  <si>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</si>
  <si>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</si>
  <si>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</si>
  <si>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</si>
  <si>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</si>
  <si>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</si>
  <si>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</si>
  <si>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</si>
  <si>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</si>
  <si>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</si>
  <si>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</si>
  <si>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</si>
  <si>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</si>
  <si>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</si>
  <si>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</si>
  <si>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</si>
  <si>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</si>
  <si>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</si>
  <si>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</si>
  <si>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</si>
  <si>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</si>
  <si>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</si>
  <si>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</si>
  <si>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</si>
  <si>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</si>
  <si>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</si>
  <si>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</si>
  <si>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</si>
  <si>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</si>
  <si>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</si>
  <si>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</si>
  <si>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</si>
  <si>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</si>
  <si>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</si>
  <si>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</si>
  <si>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</si>
  <si>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</si>
  <si>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</si>
  <si>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</si>
  <si>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</si>
  <si>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</si>
  <si>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</si>
  <si>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</si>
  <si>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</si>
  <si>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</si>
  <si>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</si>
  <si>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</si>
  <si>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</si>
  <si>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</si>
  <si>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</si>
  <si>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</si>
  <si>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</si>
  <si>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</si>
  <si>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</si>
  <si>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</si>
  <si>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</si>
  <si>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</si>
  <si>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</si>
  <si>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</si>
  <si>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</si>
  <si>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</si>
  <si>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</si>
  <si>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</si>
  <si>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</si>
  <si>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</si>
  <si>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</si>
  <si>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</si>
  <si>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</si>
  <si>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</si>
  <si>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</si>
  <si>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</si>
  <si>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</si>
  <si>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</si>
  <si>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</si>
  <si>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</si>
  <si>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</si>
  <si>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</si>
  <si>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</si>
  <si>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</si>
  <si>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</si>
  <si>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</si>
  <si>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</si>
  <si>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</si>
  <si>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</si>
  <si>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</si>
  <si>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</si>
  <si>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</si>
  <si>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</si>
  <si>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</si>
  <si>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</si>
  <si>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</si>
  <si>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</si>
  <si>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</si>
  <si>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</si>
  <si>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</si>
  <si>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</si>
  <si>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</si>
  <si>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</si>
  <si>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</si>
  <si>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</si>
  <si>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</si>
  <si>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</si>
  <si>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</si>
  <si>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</si>
  <si>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</si>
  <si>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</si>
  <si>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</si>
  <si>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</si>
  <si>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</si>
  <si>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</si>
  <si>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</si>
  <si>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</si>
  <si>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</si>
  <si>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</si>
  <si>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</si>
  <si>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</si>
  <si>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</si>
  <si>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</si>
  <si>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</si>
  <si>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</si>
  <si>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</si>
  <si>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</si>
  <si>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</si>
  <si>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</si>
  <si>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</si>
  <si>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</si>
  <si>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</si>
  <si>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</si>
  <si>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</si>
  <si>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</si>
  <si>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</si>
  <si>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</si>
  <si>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</si>
  <si>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</si>
  <si>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</si>
  <si>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</si>
  <si>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</si>
  <si>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</si>
  <si>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</si>
  <si>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</si>
  <si>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</si>
  <si>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</si>
  <si>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</si>
  <si>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</si>
  <si>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</si>
  <si>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</si>
  <si>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</si>
  <si>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</si>
  <si>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</si>
  <si>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</si>
  <si>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</si>
  <si>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</si>
  <si>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</si>
  <si>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</si>
  <si>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</si>
  <si>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</si>
  <si>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</si>
  <si>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</si>
  <si>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</si>
  <si>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</si>
  <si>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</si>
  <si>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</si>
  <si>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</si>
  <si>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</si>
  <si>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</si>
  <si>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</si>
  <si>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</si>
  <si>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</si>
  <si>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</si>
  <si>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</si>
  <si>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</si>
  <si>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</si>
  <si>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</si>
  <si>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</si>
  <si>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</si>
  <si>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</si>
  <si>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</si>
  <si>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</si>
  <si>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</si>
  <si>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</si>
  <si>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</si>
  <si>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</si>
  <si>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</si>
  <si>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</si>
  <si>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</si>
  <si>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</si>
  <si>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</si>
  <si>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</si>
  <si>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</si>
  <si>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</si>
  <si>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</si>
  <si>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</si>
  <si>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</si>
  <si>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</si>
  <si>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</si>
  <si>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</si>
  <si>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</si>
  <si>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</si>
  <si>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</si>
  <si>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</si>
  <si>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</si>
  <si>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</si>
  <si>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</si>
  <si>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</si>
  <si>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</si>
  <si>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</si>
  <si>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</si>
  <si>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</si>
  <si>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</si>
  <si>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</si>
  <si>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</si>
  <si>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</si>
  <si>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</si>
  <si>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</si>
  <si>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</si>
  <si>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</si>
  <si>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</si>
  <si>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</si>
  <si>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</si>
  <si>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</si>
  <si>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</si>
  <si>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</si>
  <si>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</si>
  <si>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</si>
  <si>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</si>
  <si>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</si>
  <si>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</si>
  <si>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</si>
  <si>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</si>
  <si>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</si>
  <si>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</si>
  <si>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</si>
  <si>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</si>
  <si>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</si>
  <si>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</si>
  <si>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</si>
  <si>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</si>
  <si>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</si>
  <si>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</si>
  <si>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</si>
  <si>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</si>
  <si>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</si>
  <si>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</si>
  <si>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</si>
  <si>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</si>
  <si>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</si>
  <si>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</si>
  <si>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</si>
  <si>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</si>
  <si>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</si>
  <si>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</si>
  <si>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</si>
  <si>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</si>
  <si>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</si>
  <si>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</si>
  <si>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</si>
  <si>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</si>
  <si>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</si>
  <si>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</si>
  <si>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</si>
  <si>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</si>
  <si>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</si>
  <si>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</si>
  <si>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</si>
  <si>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</si>
  <si>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</si>
  <si>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</si>
  <si>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</si>
  <si>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</si>
  <si>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</si>
  <si>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</si>
  <si>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</si>
  <si>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</si>
  <si>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</si>
  <si>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</si>
  <si>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</si>
  <si>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</si>
  <si>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</si>
  <si>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</si>
  <si>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</si>
  <si>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</si>
  <si>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</si>
  <si>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</si>
  <si>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</si>
  <si>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</si>
  <si>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</si>
  <si>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</si>
  <si>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</si>
  <si>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</si>
  <si>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</si>
  <si>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</si>
  <si>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</si>
  <si>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</si>
  <si>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</si>
  <si>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</si>
  <si>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</si>
  <si>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</si>
  <si>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</si>
  <si>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</si>
  <si>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</si>
  <si>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</si>
  <si>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</si>
  <si>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</si>
  <si>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</si>
  <si>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</si>
  <si>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</si>
  <si>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</si>
  <si>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</si>
  <si>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</si>
  <si>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</si>
  <si>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</si>
  <si>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</si>
  <si>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</si>
  <si>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</si>
  <si>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</si>
  <si>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</si>
  <si>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</si>
  <si>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</si>
  <si>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</si>
  <si>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</si>
  <si>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</si>
  <si>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</si>
  <si>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</si>
  <si>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</si>
  <si>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</si>
  <si>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</si>
  <si>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</si>
  <si>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</si>
  <si>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</si>
  <si>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</si>
  <si>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</si>
  <si>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</si>
  <si>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</si>
  <si>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</si>
  <si>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</si>
  <si>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</si>
  <si>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</si>
  <si>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</si>
  <si>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</si>
  <si>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</si>
  <si>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</si>
  <si>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</si>
  <si>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</si>
  <si>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</si>
  <si>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</si>
  <si>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</si>
  <si>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</si>
  <si>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</si>
  <si>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</si>
  <si>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</si>
  <si>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</si>
  <si>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</si>
  <si>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</si>
  <si>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</si>
  <si>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</si>
  <si>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</si>
  <si>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</si>
  <si>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</si>
  <si>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</si>
  <si>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</si>
  <si>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</si>
  <si>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</si>
  <si>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</si>
  <si>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</si>
  <si>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</si>
  <si>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</si>
  <si>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</si>
  <si>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</si>
  <si>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</si>
  <si>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</si>
  <si>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</si>
  <si>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</si>
  <si>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</si>
  <si>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</si>
  <si>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</si>
  <si>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</si>
  <si>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</si>
  <si>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</si>
  <si>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</si>
  <si>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</si>
  <si>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</si>
  <si>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</si>
  <si>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</si>
  <si>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</si>
  <si>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</si>
  <si>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</si>
  <si>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</si>
  <si>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</si>
  <si>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</si>
  <si>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</si>
  <si>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</si>
  <si>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</si>
  <si>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</si>
  <si>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</si>
  <si>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</si>
  <si>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</si>
  <si>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</si>
  <si>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</si>
  <si>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</si>
  <si>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</si>
  <si>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</si>
  <si>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</si>
  <si>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</si>
  <si>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</si>
  <si>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</si>
  <si>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</si>
  <si>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</si>
  <si>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</si>
  <si>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</si>
  <si>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</si>
  <si>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</si>
  <si>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</si>
  <si>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</si>
  <si>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</si>
  <si>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</si>
  <si>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</si>
  <si>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</si>
  <si>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</si>
  <si>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</si>
  <si>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</si>
  <si>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</si>
  <si>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</si>
  <si>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</si>
  <si>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</si>
  <si>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</si>
  <si>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</si>
  <si>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</si>
  <si>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</si>
  <si>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</si>
  <si>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</si>
  <si>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</si>
  <si>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</si>
  <si>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</si>
  <si>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</si>
  <si>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</si>
  <si>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</si>
  <si>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</si>
  <si>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</si>
  <si>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</si>
  <si>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</si>
  <si>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</si>
  <si>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</si>
  <si>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</si>
  <si>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</si>
  <si>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</si>
  <si>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</si>
  <si>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</si>
  <si>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</si>
  <si>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</si>
  <si>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</si>
  <si>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</si>
  <si>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</si>
  <si>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</si>
  <si>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</si>
  <si>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</si>
  <si>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</si>
  <si>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</si>
  <si>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</si>
  <si>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</si>
  <si>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</si>
  <si>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</si>
  <si>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</si>
  <si>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</si>
  <si>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</si>
  <si>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</si>
  <si>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</si>
  <si>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</si>
  <si>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</si>
  <si>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</si>
  <si>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</si>
  <si>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</si>
  <si>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</si>
  <si>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</si>
  <si>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</si>
  <si>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</si>
  <si>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</si>
  <si>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</si>
  <si>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</si>
  <si>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</si>
  <si>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</si>
  <si>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</si>
  <si>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</si>
  <si>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</si>
  <si>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</si>
  <si>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</si>
  <si>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</si>
  <si>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</si>
  <si>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</si>
  <si>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</si>
  <si>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</si>
  <si>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</si>
  <si>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</si>
  <si>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</si>
  <si>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</si>
  <si>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</si>
  <si>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</si>
  <si>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</si>
  <si>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</si>
  <si>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</si>
  <si>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</si>
  <si>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</si>
  <si>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</si>
  <si>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</si>
  <si>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</si>
  <si>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</si>
  <si>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</si>
  <si>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</si>
  <si>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</si>
  <si>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</si>
  <si>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</si>
  <si>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</si>
  <si>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</si>
  <si>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</si>
  <si>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</si>
  <si>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</si>
  <si>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</si>
  <si>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</si>
  <si>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</si>
  <si>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</si>
  <si>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</si>
  <si>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</si>
  <si>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</si>
  <si>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</si>
  <si>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</si>
  <si>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</si>
  <si>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</si>
  <si>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</si>
  <si>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</si>
  <si>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</si>
  <si>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</si>
  <si>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</si>
  <si>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</si>
  <si>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</si>
  <si>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</si>
  <si>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</si>
  <si>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</si>
  <si>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</si>
  <si>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</si>
  <si>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</si>
  <si>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</si>
  <si>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</si>
  <si>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</si>
  <si>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</si>
  <si>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</si>
  <si>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</si>
  <si>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</si>
  <si>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</si>
  <si>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</si>
  <si>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</si>
  <si>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</si>
  <si>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</si>
  <si>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</si>
  <si>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</si>
  <si>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</si>
  <si>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</si>
  <si>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</si>
  <si>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</si>
  <si>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</si>
  <si>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</si>
  <si>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</si>
  <si>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</si>
  <si>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</si>
  <si>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</si>
  <si>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</si>
  <si>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</si>
  <si>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</si>
  <si>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</si>
  <si>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</si>
  <si>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</si>
  <si>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</si>
  <si>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</si>
  <si>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</si>
  <si>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</si>
  <si>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</si>
  <si>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</si>
  <si>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</si>
  <si>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</si>
  <si>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</si>
  <si>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</si>
  <si>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</si>
  <si>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</si>
  <si>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</si>
  <si>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</si>
  <si>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</si>
  <si>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</si>
  <si>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</si>
  <si>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</si>
  <si>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</si>
  <si>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</si>
  <si>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</si>
  <si>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</si>
  <si>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</si>
  <si>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</si>
  <si>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</si>
  <si>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</si>
  <si>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</si>
  <si>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</si>
  <si>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</si>
  <si>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</si>
  <si>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</si>
  <si>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</si>
  <si>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</si>
  <si>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</si>
  <si>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</si>
  <si>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</si>
  <si>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</si>
  <si>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</si>
  <si>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</si>
  <si>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</si>
  <si>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</si>
  <si>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</si>
  <si>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</si>
  <si>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</si>
  <si>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</si>
  <si>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</si>
  <si>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</si>
  <si>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</si>
  <si>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</si>
  <si>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</si>
  <si>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</si>
  <si>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</si>
  <si>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</si>
  <si>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</si>
  <si>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</si>
  <si>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</si>
  <si>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</si>
  <si>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</si>
  <si>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</si>
  <si>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</si>
  <si>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</si>
  <si>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</si>
  <si>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</si>
  <si>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</si>
  <si>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</si>
  <si>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</si>
  <si>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</si>
  <si>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</si>
  <si>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</si>
  <si>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</si>
  <si>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</si>
  <si>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</si>
  <si>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</si>
  <si>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</si>
  <si>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</si>
  <si>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</si>
  <si>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</si>
  <si>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</si>
  <si>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</si>
  <si>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</si>
  <si>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</si>
  <si>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</si>
  <si>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</si>
  <si>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</si>
  <si>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</si>
  <si>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</si>
  <si>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</si>
  <si>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</si>
  <si>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</si>
  <si>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</si>
  <si>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</si>
  <si>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</si>
  <si>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</si>
  <si>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</si>
  <si>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</si>
  <si>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</si>
  <si>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</si>
  <si>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</si>
  <si>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</si>
  <si>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</si>
  <si>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</si>
  <si>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</si>
  <si>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</si>
  <si>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</si>
  <si>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</si>
  <si>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</si>
  <si>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</si>
  <si>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</si>
  <si>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</si>
  <si>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</si>
  <si>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</si>
  <si>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</si>
  <si>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</si>
  <si>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</si>
  <si>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</si>
  <si>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</si>
  <si>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</si>
  <si>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</si>
  <si>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</si>
  <si>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</si>
  <si>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</si>
  <si>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</si>
  <si>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</si>
  <si>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</si>
  <si>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</si>
  <si>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</si>
  <si>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</si>
  <si>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</si>
  <si>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</si>
  <si>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</si>
  <si>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</si>
  <si>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</si>
  <si>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</si>
  <si>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</si>
  <si>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</si>
  <si>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</si>
  <si>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</si>
  <si>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</si>
  <si>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</si>
  <si>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</si>
  <si>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</si>
  <si>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</si>
  <si>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</si>
  <si>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</si>
  <si>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</si>
  <si>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</si>
  <si>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</si>
  <si>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</si>
  <si>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</si>
  <si>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</si>
  <si>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</si>
  <si>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</si>
  <si>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</si>
  <si>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</si>
  <si>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</si>
  <si>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</si>
  <si>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</si>
  <si>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</si>
  <si>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</si>
  <si>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</si>
  <si>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</si>
  <si>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</si>
  <si>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</si>
  <si>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</si>
  <si>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</si>
  <si>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</si>
  <si>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</si>
  <si>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</si>
  <si>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</si>
  <si>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</si>
  <si>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</si>
  <si>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</si>
  <si>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</si>
  <si>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</si>
  <si>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</si>
  <si>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</si>
  <si>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</si>
  <si>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</si>
  <si>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</si>
  <si>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</si>
  <si>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</si>
  <si>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</si>
  <si>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</si>
  <si>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</si>
  <si>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</si>
  <si>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</si>
  <si>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</si>
  <si>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</si>
  <si>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</si>
  <si>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</si>
  <si>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</si>
  <si>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</si>
  <si>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</si>
  <si>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</si>
  <si>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</si>
  <si>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</si>
  <si>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</si>
  <si>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</si>
  <si>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</si>
  <si>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</si>
  <si>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</si>
  <si>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</si>
  <si>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</si>
  <si>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</si>
  <si>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</si>
  <si>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</si>
  <si>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</si>
  <si>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</si>
  <si>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</si>
  <si>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</si>
  <si>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</si>
  <si>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</si>
  <si>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</si>
  <si>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</si>
  <si>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</si>
  <si>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</si>
  <si>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</si>
  <si>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</si>
  <si>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</si>
  <si>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</si>
  <si>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</si>
  <si>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</si>
  <si>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</si>
  <si>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</si>
  <si>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</si>
  <si>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</si>
  <si>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</si>
  <si>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</si>
  <si>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</si>
  <si>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</si>
  <si>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</si>
  <si>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</si>
  <si>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</si>
  <si>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</si>
  <si>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</si>
  <si>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</si>
  <si>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</si>
  <si>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</si>
  <si>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</si>
  <si>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</si>
  <si>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</si>
  <si>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</si>
  <si>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</si>
  <si>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</si>
  <si>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</si>
  <si>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</si>
  <si>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</si>
  <si>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</si>
  <si>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</si>
  <si>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</si>
  <si>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</si>
  <si>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</si>
  <si>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</si>
  <si>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</si>
  <si>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</si>
  <si>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</si>
  <si>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</si>
  <si>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</si>
  <si>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</si>
  <si>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</si>
  <si>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</si>
  <si>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</si>
  <si>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</si>
  <si>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</si>
  <si>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</si>
  <si>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</si>
  <si>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</si>
  <si>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</si>
  <si>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</si>
  <si>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</si>
  <si>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</si>
  <si>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</si>
  <si>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</si>
  <si>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</si>
  <si>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</si>
  <si>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</si>
  <si>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</si>
  <si>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</si>
  <si>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</si>
  <si>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</si>
  <si>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</si>
  <si>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</si>
  <si>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</si>
  <si>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</si>
  <si>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</si>
  <si>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</si>
  <si>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</si>
  <si>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</si>
  <si>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</si>
  <si>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</si>
  <si>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</si>
  <si>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</si>
  <si>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</si>
  <si>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</si>
  <si>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</si>
  <si>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</si>
  <si>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</si>
  <si>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</si>
  <si>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</si>
  <si>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</si>
  <si>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</si>
  <si>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</si>
  <si>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</si>
  <si>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</si>
  <si>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</si>
  <si>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</si>
  <si>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</si>
  <si>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</si>
  <si>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</si>
  <si>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</si>
  <si>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</si>
  <si>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</si>
  <si>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</si>
  <si>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</si>
  <si>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</si>
  <si>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</si>
  <si>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</si>
  <si>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</si>
  <si>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</si>
  <si>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</si>
  <si>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</si>
  <si>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</si>
  <si>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</si>
  <si>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</si>
  <si>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</si>
  <si>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</si>
  <si>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</si>
  <si>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</si>
  <si>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</si>
  <si>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</si>
  <si>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</si>
  <si>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</si>
  <si>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</si>
  <si>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</si>
  <si>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</si>
  <si>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</si>
  <si>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</si>
  <si>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</si>
  <si>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</si>
  <si>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</si>
  <si>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</si>
  <si>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</si>
  <si>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</si>
  <si>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</si>
  <si>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</si>
  <si>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</si>
  <si>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</si>
  <si>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</si>
  <si>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</si>
  <si>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</si>
  <si>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</si>
  <si>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</si>
  <si>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</si>
  <si>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</si>
  <si>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</si>
  <si>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</si>
  <si>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</si>
  <si>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</si>
  <si>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</si>
  <si>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</si>
  <si>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</si>
  <si>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</si>
  <si>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</si>
  <si>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</si>
  <si>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</si>
  <si>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</si>
  <si>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</si>
  <si>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</si>
  <si>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</si>
  <si>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</si>
  <si>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</si>
  <si>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</si>
  <si>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</si>
  <si>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</si>
  <si>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</si>
  <si>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</si>
  <si>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</si>
  <si>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</si>
  <si>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</si>
  <si>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</si>
  <si>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</si>
  <si>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</si>
  <si>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</si>
  <si>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</si>
  <si>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</si>
  <si>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</si>
  <si>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</si>
  <si>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</si>
  <si>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</si>
  <si>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</si>
  <si>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</si>
  <si>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</si>
  <si>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</si>
  <si>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</si>
  <si>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</si>
  <si>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</si>
  <si>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</si>
  <si>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</si>
  <si>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</si>
  <si>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</si>
  <si>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</si>
  <si>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</si>
  <si>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</si>
  <si>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</si>
  <si>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</si>
  <si>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</si>
  <si>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</si>
  <si>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</si>
  <si>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</si>
  <si>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</si>
  <si>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</si>
  <si>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</si>
  <si>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</si>
  <si>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</si>
  <si>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</si>
  <si>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</si>
  <si>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</si>
  <si>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</si>
  <si>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</si>
  <si>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</si>
  <si>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</si>
  <si>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</si>
  <si>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</si>
  <si>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</si>
  <si>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</si>
  <si>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</si>
  <si>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</si>
  <si>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</si>
  <si>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</si>
  <si>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</si>
  <si>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</si>
  <si>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</si>
  <si>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</si>
  <si>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</si>
  <si>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</si>
  <si>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</si>
  <si>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</si>
  <si>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</si>
  <si>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</si>
  <si>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</si>
  <si>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</si>
  <si>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</si>
  <si>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</si>
  <si>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</si>
  <si>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</si>
  <si>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</si>
  <si>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</si>
  <si>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</si>
  <si>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</si>
  <si>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</si>
  <si>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</si>
  <si>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</si>
  <si>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</si>
  <si>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</si>
  <si>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</si>
  <si>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</si>
  <si>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</si>
  <si>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</si>
  <si>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</si>
  <si>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</si>
  <si>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</si>
  <si>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</si>
  <si>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</si>
  <si>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</si>
  <si>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</si>
  <si>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</si>
  <si>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</si>
  <si>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</si>
  <si>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</si>
  <si>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</si>
  <si>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</si>
  <si>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</si>
  <si>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</si>
  <si>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</si>
  <si>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</si>
  <si>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</si>
  <si>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</si>
  <si>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</si>
  <si>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</si>
  <si>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</si>
  <si>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</si>
  <si>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</si>
  <si>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</si>
  <si>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</si>
  <si>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</si>
  <si>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</si>
  <si>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</si>
  <si>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</si>
  <si>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</si>
  <si>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</si>
  <si>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</si>
  <si>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</si>
  <si>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</si>
  <si>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</si>
  <si>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</si>
  <si>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</si>
  <si>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</si>
  <si>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</si>
  <si>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</si>
  <si>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</si>
  <si>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</si>
  <si>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</si>
  <si>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</si>
  <si>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</si>
  <si>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</si>
  <si>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</si>
  <si>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</si>
  <si>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</si>
  <si>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</si>
  <si>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</si>
  <si>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</si>
  <si>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</si>
  <si>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</si>
  <si>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</si>
  <si>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</si>
  <si>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</si>
  <si>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</si>
  <si>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</si>
  <si>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</si>
  <si>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</si>
  <si>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</si>
  <si>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</si>
  <si>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</si>
  <si>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</si>
  <si>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</si>
  <si>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</si>
  <si>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</si>
  <si>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</si>
  <si>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</si>
  <si>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</si>
  <si>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</si>
  <si>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</si>
  <si>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</si>
  <si>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</si>
  <si>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</si>
  <si>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</si>
  <si>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</si>
  <si>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</si>
  <si>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</si>
  <si>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</si>
  <si>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</si>
  <si>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</si>
  <si>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</si>
  <si>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</si>
  <si>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</si>
  <si>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</si>
  <si>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</si>
  <si>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</si>
  <si>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</si>
  <si>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</si>
  <si>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</si>
  <si>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</si>
  <si>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</si>
  <si>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</si>
  <si>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</si>
  <si>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</si>
  <si>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</si>
  <si>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</si>
  <si>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</si>
  <si>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</si>
  <si>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</si>
  <si>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</si>
  <si>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</si>
  <si>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</si>
  <si>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</si>
  <si>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</si>
  <si>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</si>
  <si>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</si>
  <si>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</si>
  <si>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</si>
  <si>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</si>
  <si>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</si>
  <si>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</si>
  <si>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</si>
  <si>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</si>
  <si>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</si>
  <si>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</si>
  <si>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</si>
  <si>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</si>
  <si>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</si>
  <si>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</si>
  <si>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</si>
  <si>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</si>
  <si>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</si>
  <si>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</si>
  <si>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</si>
  <si>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</si>
  <si>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</si>
  <si>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</si>
  <si>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</si>
  <si>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</si>
  <si>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</si>
  <si>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</si>
  <si>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</si>
  <si>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</si>
  <si>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</si>
  <si>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</si>
  <si>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</si>
  <si>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</si>
  <si>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</si>
  <si>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</si>
  <si>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</si>
  <si>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</si>
  <si>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</si>
  <si>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</si>
  <si>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</si>
  <si>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</si>
  <si>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</si>
  <si>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</si>
  <si>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</si>
  <si>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</si>
  <si>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</si>
  <si>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</si>
  <si>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</si>
  <si>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</si>
  <si>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</si>
  <si>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</si>
  <si>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</si>
  <si>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</si>
  <si>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</si>
  <si>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</si>
  <si>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</si>
  <si>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</si>
  <si>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</si>
  <si>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</si>
  <si>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</si>
  <si>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</si>
  <si>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</si>
  <si>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</si>
  <si>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</si>
  <si>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</si>
  <si>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</si>
  <si>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</si>
  <si>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</si>
  <si>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</si>
  <si>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</si>
  <si>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</si>
  <si>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</si>
  <si>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</si>
  <si>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</si>
  <si>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</si>
  <si>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</si>
  <si>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</si>
  <si>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</si>
  <si>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</si>
  <si>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</si>
  <si>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</si>
  <si>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</si>
  <si>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</si>
  <si>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</si>
  <si>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</si>
  <si>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</si>
  <si>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</si>
  <si>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</si>
  <si>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</si>
  <si>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</si>
  <si>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</si>
  <si>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</si>
  <si>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</si>
  <si>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</si>
  <si>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</si>
  <si>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</si>
  <si>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</si>
  <si>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</si>
  <si>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</si>
  <si>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</si>
  <si>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</si>
  <si>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</si>
  <si>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</si>
  <si>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</si>
  <si>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</si>
  <si>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</si>
  <si>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</si>
  <si>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</si>
  <si>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</si>
  <si>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</si>
  <si>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</si>
  <si>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</si>
  <si>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</si>
  <si>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</si>
  <si>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</si>
  <si>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</si>
  <si>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</si>
  <si>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</si>
  <si>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</si>
  <si>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</si>
  <si>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</si>
  <si>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</si>
  <si>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</si>
  <si>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</si>
  <si>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</si>
  <si>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</si>
  <si>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</si>
  <si>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</si>
  <si>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</si>
  <si>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</si>
  <si>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</si>
  <si>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</si>
  <si>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</si>
  <si>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</si>
  <si>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</si>
  <si>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</si>
  <si>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</si>
  <si>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</si>
  <si>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</si>
  <si>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</si>
  <si>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</si>
  <si>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</si>
  <si>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</si>
  <si>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</si>
  <si>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</si>
  <si>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</si>
  <si>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</si>
  <si>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</si>
  <si>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</si>
  <si>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</si>
  <si>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</si>
  <si>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</si>
  <si>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</si>
  <si>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</si>
  <si>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</si>
  <si>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</si>
  <si>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</si>
  <si>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</si>
  <si>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</si>
  <si>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</si>
  <si>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</si>
  <si>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</si>
  <si>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</si>
  <si>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</si>
  <si>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</si>
  <si>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</si>
  <si>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</si>
  <si>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</si>
  <si>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</si>
  <si>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</si>
  <si>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</si>
  <si>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</si>
  <si>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</si>
  <si>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</si>
  <si>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</si>
  <si>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</si>
  <si>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</si>
  <si>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</si>
  <si>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</si>
  <si>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</si>
  <si>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</si>
  <si>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</si>
  <si>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</si>
  <si>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</si>
  <si>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</si>
  <si>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</si>
  <si>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</si>
  <si>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</si>
  <si>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</si>
  <si>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</si>
  <si>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</si>
  <si>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</si>
  <si>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</si>
  <si>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</si>
  <si>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</si>
  <si>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</si>
  <si>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</si>
  <si>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</si>
  <si>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</si>
  <si>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</si>
  <si>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</si>
  <si>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</si>
  <si>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</si>
  <si>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</si>
  <si>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</si>
  <si>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</si>
  <si>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</si>
  <si>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</si>
  <si>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</si>
  <si>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</si>
  <si>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</si>
  <si>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</si>
  <si>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</si>
  <si>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</si>
  <si>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</si>
  <si>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</si>
  <si>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</si>
  <si>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</si>
  <si>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</si>
  <si>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</si>
  <si>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</si>
  <si>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</si>
  <si>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</si>
  <si>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</si>
  <si>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</si>
  <si>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</si>
  <si>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</si>
  <si>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</si>
  <si>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</si>
  <si>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</si>
  <si>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</si>
  <si>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</si>
  <si>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</si>
  <si>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</si>
  <si>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</si>
  <si>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</si>
  <si>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</si>
  <si>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</si>
  <si>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</si>
  <si>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</si>
  <si>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</si>
  <si>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</si>
  <si>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</si>
  <si>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</si>
  <si>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</si>
  <si>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</si>
  <si>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</si>
  <si>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</si>
  <si>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</si>
  <si>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</si>
  <si>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</si>
  <si>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</si>
  <si>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</si>
  <si>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</si>
  <si>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</si>
  <si>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</si>
  <si>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</si>
  <si>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</si>
  <si>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</si>
  <si>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</si>
  <si>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</si>
  <si>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</si>
  <si>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</si>
  <si>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</si>
  <si>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</si>
  <si>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</si>
  <si>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</si>
  <si>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</si>
  <si>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</si>
  <si>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</si>
  <si>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</si>
  <si>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</si>
  <si>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</si>
  <si>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</si>
  <si>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</si>
  <si>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</si>
  <si>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</si>
  <si>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</si>
  <si>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</si>
  <si>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</si>
  <si>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</si>
  <si>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</si>
  <si>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</si>
  <si>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</si>
  <si>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</si>
  <si>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</si>
  <si>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</si>
  <si>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</si>
  <si>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</si>
  <si>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</si>
  <si>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</si>
  <si>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</si>
  <si>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</si>
  <si>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</si>
  <si>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</si>
  <si>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</si>
  <si>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</si>
  <si>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</si>
  <si>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</si>
  <si>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</si>
  <si>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</si>
  <si>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</si>
  <si>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</si>
  <si>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</si>
  <si>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</si>
  <si>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</si>
  <si>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</si>
  <si>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</si>
  <si>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</si>
  <si>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</si>
  <si>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</si>
  <si>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</si>
  <si>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</si>
  <si>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</si>
  <si>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</si>
  <si>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</si>
  <si>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</si>
  <si>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</si>
  <si>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</si>
  <si>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</si>
  <si>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</si>
  <si>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</si>
  <si>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</si>
  <si>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</si>
  <si>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</si>
  <si>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</si>
  <si>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</si>
  <si>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</si>
  <si>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</si>
  <si>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</si>
  <si>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</si>
  <si>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</si>
  <si>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</si>
  <si>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</si>
  <si>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</si>
  <si>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</si>
  <si>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</si>
  <si>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</si>
  <si>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</si>
  <si>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</si>
  <si>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</si>
  <si>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</si>
  <si>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</si>
  <si>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</si>
  <si>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</si>
  <si>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</si>
  <si>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</si>
  <si>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</si>
  <si>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</si>
  <si>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</si>
  <si>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</si>
  <si>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</si>
  <si>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</si>
  <si>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</si>
  <si>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</si>
  <si>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</si>
  <si>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</si>
  <si>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</si>
  <si>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</si>
  <si>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</si>
  <si>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</si>
  <si>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</si>
  <si>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</si>
  <si>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</si>
  <si>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</si>
  <si>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</si>
  <si>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</si>
  <si>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</si>
  <si>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</si>
  <si>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</si>
  <si>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</si>
  <si>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</si>
  <si>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</si>
  <si>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</si>
  <si>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</si>
  <si>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</si>
  <si>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</si>
  <si>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</si>
  <si>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</si>
  <si>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</si>
  <si>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</si>
  <si>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</si>
  <si>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</si>
  <si>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</si>
  <si>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</si>
  <si>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</si>
  <si>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</si>
  <si>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</si>
  <si>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</si>
  <si>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</si>
  <si>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</si>
  <si>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</si>
  <si>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</si>
  <si>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</si>
  <si>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</si>
  <si>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</si>
  <si>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</si>
  <si>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</si>
  <si>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</si>
  <si>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</si>
  <si>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</si>
  <si>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</si>
  <si>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</si>
  <si>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</si>
  <si>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</si>
  <si>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</si>
  <si>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</si>
  <si>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</si>
  <si>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</si>
  <si>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</si>
  <si>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</si>
  <si>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</si>
  <si>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</si>
  <si>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</si>
  <si>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</si>
  <si>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</si>
  <si>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</si>
  <si>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</si>
  <si>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</si>
  <si>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</si>
  <si>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</si>
  <si>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</si>
  <si>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</si>
  <si>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</si>
  <si>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</si>
  <si>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</si>
  <si>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</si>
  <si>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</si>
  <si>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</si>
  <si>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</si>
  <si>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</si>
  <si>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</si>
  <si>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</si>
  <si>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</si>
  <si>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</si>
  <si>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</si>
  <si>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</si>
  <si>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</si>
  <si>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</si>
  <si>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</si>
  <si>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</si>
  <si>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</si>
  <si>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</si>
  <si>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</si>
  <si>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</si>
  <si>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</si>
  <si>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</si>
  <si>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</si>
  <si>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</si>
  <si>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</si>
  <si>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</si>
  <si>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</si>
  <si>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</si>
  <si>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</si>
  <si>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</si>
  <si>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</si>
  <si>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</si>
  <si>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</si>
  <si>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</si>
  <si>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</si>
  <si>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</si>
  <si>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</si>
  <si>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</si>
  <si>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</si>
  <si>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</si>
  <si>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</si>
  <si>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</si>
  <si>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</si>
  <si>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</si>
  <si>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</si>
  <si>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</si>
  <si>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</si>
  <si>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</si>
  <si>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</si>
  <si>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</si>
  <si>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</si>
  <si>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</si>
  <si>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</si>
  <si>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</si>
  <si>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</si>
  <si>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</si>
  <si>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</si>
  <si>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</si>
  <si>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</si>
  <si>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</si>
  <si>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</si>
  <si>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</si>
  <si>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</si>
  <si>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</si>
  <si>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</si>
  <si>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</si>
  <si>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</si>
  <si>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</si>
  <si>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</si>
  <si>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</si>
  <si>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</si>
  <si>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</si>
  <si>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</si>
  <si>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</si>
  <si>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</si>
  <si>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</si>
  <si>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</si>
  <si>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</si>
  <si>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</si>
  <si>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</si>
  <si>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</si>
  <si>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</si>
  <si>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</si>
  <si>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</si>
  <si>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</si>
  <si>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</si>
  <si>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</si>
  <si>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</si>
  <si>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</si>
  <si>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</si>
  <si>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</si>
  <si>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</si>
  <si>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</si>
  <si>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</si>
  <si>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</si>
  <si>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</si>
  <si>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</si>
  <si>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</si>
  <si>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</si>
  <si>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</si>
  <si>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</si>
  <si>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</si>
  <si>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</si>
  <si>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</si>
  <si>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</si>
  <si>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</si>
  <si>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</si>
  <si>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</si>
  <si>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</si>
  <si>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</si>
  <si>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</si>
  <si>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</si>
  <si>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</si>
  <si>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</si>
  <si>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</si>
  <si>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</si>
  <si>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</si>
  <si>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</si>
  <si>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</si>
  <si>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</si>
  <si>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</si>
  <si>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</si>
  <si>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</si>
  <si>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</si>
  <si>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</si>
  <si>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</si>
  <si>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</si>
  <si>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</si>
  <si>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</si>
  <si>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</si>
  <si>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</si>
  <si>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</si>
  <si>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</si>
  <si>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</si>
  <si>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</si>
  <si>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</si>
  <si>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</si>
  <si>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</si>
  <si>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</si>
  <si>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</si>
  <si>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</si>
  <si>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</si>
  <si>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</si>
  <si>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</si>
  <si>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</si>
  <si>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</si>
  <si>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</si>
  <si>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</si>
  <si>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</si>
  <si>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</si>
  <si>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</si>
  <si>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</si>
  <si>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</si>
  <si>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</si>
  <si>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</si>
  <si>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</si>
  <si>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</si>
  <si>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</si>
  <si>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</si>
  <si>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</si>
  <si>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</si>
  <si>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</si>
  <si>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</si>
  <si>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</si>
  <si>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</si>
  <si>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</si>
  <si>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</si>
  <si>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</si>
  <si>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</si>
  <si>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</si>
  <si>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</si>
  <si>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</si>
  <si>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</si>
  <si>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</si>
  <si>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</si>
  <si>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</si>
  <si>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</si>
  <si>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</si>
  <si>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</si>
  <si>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</si>
  <si>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</si>
  <si>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</si>
  <si>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</si>
  <si>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</si>
  <si>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</si>
  <si>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</si>
  <si>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</si>
  <si>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</si>
  <si>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</si>
  <si>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</si>
  <si>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</si>
  <si>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</si>
  <si>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</si>
  <si>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</si>
  <si>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</si>
  <si>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</si>
  <si>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</si>
  <si>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</si>
  <si>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</si>
  <si>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</si>
  <si>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</si>
  <si>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</si>
  <si>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</si>
  <si>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</si>
  <si>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</si>
  <si>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</si>
  <si>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</si>
  <si>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</si>
  <si>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</si>
  <si>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</si>
  <si>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</si>
  <si>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</si>
  <si>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</si>
  <si>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</si>
  <si>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</si>
  <si>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</si>
  <si>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</si>
  <si>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</si>
  <si>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</si>
  <si>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</si>
  <si>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</si>
  <si>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</si>
  <si>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</si>
  <si>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</si>
  <si>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</si>
  <si>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</si>
  <si>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</si>
  <si>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</si>
  <si>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</si>
  <si>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</si>
  <si>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</si>
  <si>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</si>
  <si>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</si>
  <si>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</si>
  <si>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</si>
  <si>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</si>
  <si>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</si>
  <si>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</si>
  <si>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</si>
  <si>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</si>
  <si>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</si>
  <si>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</si>
  <si>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</si>
  <si>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</si>
  <si>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</si>
  <si>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</si>
  <si>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</si>
  <si>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</si>
  <si>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</si>
  <si>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</si>
  <si>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</si>
  <si>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</si>
  <si>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</si>
  <si>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</si>
  <si>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</si>
  <si>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</si>
  <si>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</si>
  <si>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</si>
  <si>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</si>
  <si>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</si>
  <si>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</si>
  <si>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</si>
  <si>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</si>
  <si>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</si>
  <si>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</si>
  <si>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</si>
  <si>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</si>
  <si>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</si>
  <si>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</si>
  <si>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</si>
  <si>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</si>
  <si>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</si>
  <si>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</si>
  <si>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</si>
  <si>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</si>
  <si>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</si>
  <si>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</si>
  <si>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</si>
  <si>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</si>
  <si>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</si>
  <si>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</si>
  <si>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</si>
  <si>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</si>
  <si>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</si>
  <si>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</si>
  <si>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</si>
  <si>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</si>
  <si>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</si>
  <si>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</si>
  <si>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</si>
  <si>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</si>
  <si>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</si>
  <si>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</si>
  <si>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</si>
  <si>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</si>
  <si>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</si>
  <si>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</si>
  <si>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</si>
  <si>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</si>
  <si>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</si>
  <si>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</si>
  <si>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</si>
  <si>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</si>
  <si>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</si>
  <si>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</si>
  <si>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</si>
  <si>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</si>
  <si>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</si>
  <si>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</si>
  <si>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</si>
  <si>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</si>
  <si>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</si>
  <si>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</si>
  <si>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</si>
  <si>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</si>
  <si>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</si>
  <si>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</si>
  <si>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</si>
  <si>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</si>
  <si>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</si>
  <si>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</si>
  <si>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</si>
  <si>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</si>
  <si>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</si>
  <si>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</si>
  <si>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</si>
  <si>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</si>
  <si>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</si>
  <si>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</si>
  <si>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</si>
  <si>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</si>
  <si>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</si>
  <si>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</si>
  <si>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</si>
  <si>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</si>
  <si>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</si>
  <si>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</si>
  <si>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</si>
  <si>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</si>
  <si>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</si>
  <si>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</si>
  <si>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</si>
  <si>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</si>
  <si>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</si>
  <si>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</si>
  <si>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</si>
  <si>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</si>
  <si>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</si>
  <si>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</si>
  <si>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</si>
  <si>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</si>
  <si>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</si>
  <si>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</si>
  <si>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</si>
  <si>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</si>
  <si>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</si>
  <si>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</si>
  <si>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</si>
  <si>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</si>
  <si>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</si>
  <si>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</si>
  <si>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</si>
  <si>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</si>
  <si>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</si>
  <si>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</si>
  <si>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</si>
  <si>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</si>
  <si>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</si>
  <si>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</si>
  <si>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</si>
  <si>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</si>
  <si>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</si>
  <si>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</si>
  <si>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</si>
  <si>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</si>
  <si>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</si>
  <si>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</si>
  <si>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</si>
  <si>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</si>
  <si>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</si>
  <si>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</si>
  <si>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</si>
  <si>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</si>
  <si>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</si>
  <si>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</si>
  <si>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</si>
  <si>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</si>
  <si>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</si>
  <si>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</si>
  <si>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</si>
  <si>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</si>
  <si>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</si>
  <si>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</si>
  <si>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</si>
  <si>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</si>
  <si>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</si>
  <si>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</si>
  <si>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</si>
  <si>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</si>
  <si>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</si>
  <si>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</si>
  <si>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</si>
  <si>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</si>
  <si>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</si>
  <si>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</si>
  <si>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</si>
  <si>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</si>
  <si>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</si>
  <si>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</si>
  <si>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</si>
  <si>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</si>
  <si>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</si>
  <si>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</si>
  <si>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</si>
  <si>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</si>
  <si>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</si>
  <si>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</si>
  <si>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</si>
  <si>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</si>
  <si>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</si>
  <si>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</si>
  <si>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</si>
  <si>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</si>
  <si>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</si>
  <si>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</si>
  <si>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</si>
  <si>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</si>
  <si>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</si>
  <si>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</si>
  <si>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</si>
  <si>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</si>
  <si>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</si>
  <si>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</si>
  <si>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</si>
  <si>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</si>
  <si>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</si>
  <si>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</si>
  <si>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</si>
  <si>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</si>
  <si>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</si>
  <si>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</si>
  <si>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</si>
  <si>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</si>
  <si>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</si>
  <si>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</si>
  <si>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</si>
  <si>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</si>
  <si>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</si>
  <si>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</si>
  <si>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</si>
  <si>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</si>
  <si>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</si>
  <si>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</si>
  <si>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</si>
  <si>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</si>
  <si>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</si>
  <si>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</si>
  <si>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</si>
  <si>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</si>
  <si>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</si>
  <si>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</si>
  <si>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</si>
  <si>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</si>
  <si>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</si>
  <si>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</si>
  <si>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</si>
  <si>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</si>
  <si>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</si>
  <si>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</si>
  <si>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</si>
  <si>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</si>
  <si>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</si>
  <si>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</si>
  <si>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</si>
  <si>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</si>
  <si>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</si>
  <si>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</si>
  <si>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</si>
  <si>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</si>
  <si>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</si>
  <si>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</si>
  <si>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</si>
  <si>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</si>
  <si>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</si>
  <si>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</si>
  <si>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</si>
  <si>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</si>
  <si>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</si>
  <si>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</si>
  <si>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</si>
  <si>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</si>
  <si>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</si>
  <si>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</si>
  <si>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</si>
  <si>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</si>
  <si>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</si>
  <si>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</si>
  <si>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</si>
  <si>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</si>
  <si>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</si>
  <si>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</si>
  <si>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</si>
  <si>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</si>
  <si>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</si>
  <si>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</si>
  <si>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</si>
  <si>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</si>
  <si>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</si>
  <si>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</si>
  <si>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</si>
  <si>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</si>
  <si>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</si>
  <si>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</si>
  <si>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</si>
  <si>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</si>
  <si>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</si>
  <si>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</si>
  <si>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</si>
  <si>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</si>
  <si>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</si>
  <si>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</si>
  <si>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</si>
  <si>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</si>
  <si>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</si>
  <si>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</si>
  <si>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</si>
  <si>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</si>
  <si>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</si>
  <si>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</si>
  <si>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</si>
  <si>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</si>
  <si>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</si>
  <si>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</si>
  <si>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</si>
  <si>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</si>
  <si>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</si>
  <si>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</si>
  <si>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</si>
  <si>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</si>
  <si>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</si>
  <si>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</si>
  <si>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</si>
  <si>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</si>
  <si>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</si>
  <si>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</si>
  <si>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</si>
  <si>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</si>
  <si>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</si>
  <si>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</si>
  <si>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</si>
  <si>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</si>
  <si>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</si>
  <si>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</si>
  <si>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</si>
  <si>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</si>
  <si>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</si>
  <si>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</si>
  <si>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</si>
  <si>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</si>
  <si>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</si>
  <si>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</si>
  <si>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</si>
  <si>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</si>
  <si>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</si>
  <si>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</si>
  <si>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</si>
  <si>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</si>
  <si>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</si>
  <si>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</si>
  <si>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</si>
  <si>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</si>
  <si>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</si>
  <si>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</si>
  <si>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</si>
  <si>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</si>
  <si>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</si>
  <si>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</si>
  <si>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</si>
  <si>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</si>
  <si>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</si>
  <si>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</si>
  <si>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</si>
  <si>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</si>
  <si>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</si>
  <si>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</si>
  <si>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</si>
  <si>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</si>
  <si>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</si>
  <si>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</si>
  <si>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</si>
  <si>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</si>
  <si>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</si>
  <si>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</si>
  <si>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</si>
  <si>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</si>
  <si>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</si>
  <si>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</si>
  <si>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</si>
  <si>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</si>
  <si>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</si>
  <si>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</si>
  <si>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</si>
  <si>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</si>
  <si>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</si>
  <si>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</si>
  <si>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</si>
  <si>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</si>
  <si>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</si>
  <si>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</si>
  <si>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</si>
  <si>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</si>
  <si>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</si>
  <si>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</si>
  <si>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</si>
  <si>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</si>
  <si>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</si>
  <si>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</si>
  <si>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</si>
  <si>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</si>
  <si>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</si>
  <si>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</si>
  <si>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</si>
  <si>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</si>
  <si>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</si>
  <si>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</si>
  <si>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</si>
  <si>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</si>
  <si>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</si>
  <si>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</si>
  <si>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</si>
  <si>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</si>
  <si>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</si>
  <si>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</si>
  <si>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</si>
  <si>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</si>
  <si>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</si>
  <si>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</si>
  <si>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</si>
  <si>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</si>
  <si>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</si>
  <si>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</si>
  <si>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</si>
  <si>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</si>
  <si>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</si>
  <si>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</si>
  <si>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</si>
  <si>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</si>
  <si>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</si>
  <si>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</si>
  <si>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</si>
  <si>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</si>
  <si>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</si>
  <si>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</si>
  <si>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</si>
  <si>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</si>
  <si>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</si>
  <si>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</si>
  <si>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</si>
  <si>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</si>
  <si>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</si>
  <si>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</si>
  <si>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</si>
  <si>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</si>
  <si>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</si>
  <si>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</si>
  <si>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</si>
  <si>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</si>
  <si>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</si>
  <si>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</si>
  <si>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</si>
  <si>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</si>
  <si>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</si>
  <si>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</si>
  <si>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</si>
  <si>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</si>
  <si>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</si>
  <si>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</si>
  <si>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</si>
  <si>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</si>
  <si>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</si>
  <si>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</si>
  <si>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</si>
  <si>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</si>
  <si>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</si>
  <si>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</si>
  <si>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</si>
  <si>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</si>
  <si>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</si>
  <si>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</si>
  <si>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</si>
  <si>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</si>
  <si>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</si>
  <si>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</si>
  <si>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</si>
  <si>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</si>
  <si>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</si>
  <si>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</si>
  <si>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</si>
  <si>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</si>
  <si>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</si>
  <si>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</si>
  <si>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</si>
  <si>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</si>
  <si>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</si>
  <si>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</si>
  <si>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</si>
  <si>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</si>
  <si>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</si>
  <si>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</si>
  <si>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</si>
  <si>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</si>
  <si>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</si>
  <si>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</si>
  <si>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</si>
  <si>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</si>
  <si>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</si>
  <si>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</si>
  <si>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</si>
  <si>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</si>
  <si>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</si>
  <si>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</si>
  <si>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</si>
  <si>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</si>
  <si>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</si>
  <si>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</si>
  <si>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</si>
  <si>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</si>
  <si>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</si>
  <si>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</si>
  <si>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</si>
  <si>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</si>
  <si>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</si>
  <si>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</si>
  <si>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</si>
  <si>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</si>
  <si>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</si>
  <si>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</si>
  <si>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</si>
  <si>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</si>
  <si>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</si>
  <si>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</si>
  <si>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</si>
  <si>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</si>
  <si>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</si>
  <si>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</si>
  <si>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</si>
  <si>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</si>
  <si>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</si>
  <si>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</si>
  <si>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</si>
  <si>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</si>
  <si>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</si>
  <si>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</si>
  <si>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</si>
  <si>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</si>
  <si>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</si>
  <si>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</si>
  <si>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</si>
  <si>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</si>
  <si>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</si>
  <si>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</si>
  <si>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</si>
  <si>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</si>
  <si>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</si>
  <si>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</si>
  <si>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</si>
  <si>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</si>
  <si>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</si>
  <si>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</si>
  <si>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</si>
  <si>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</si>
  <si>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</si>
  <si>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</si>
  <si>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</si>
  <si>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</si>
  <si>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</si>
  <si>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</si>
  <si>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</si>
  <si>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</si>
  <si>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</si>
  <si>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</si>
  <si>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</si>
  <si>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</si>
  <si>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</si>
  <si>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</si>
  <si>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</si>
  <si>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</si>
  <si>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</si>
  <si>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</si>
  <si>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</si>
  <si>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</si>
  <si>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</si>
  <si>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</si>
  <si>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</si>
  <si>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</si>
  <si>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</si>
  <si>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</si>
  <si>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</si>
  <si>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</si>
  <si>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</si>
  <si>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</si>
  <si>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</si>
  <si>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</si>
  <si>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</si>
  <si>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</si>
  <si>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</si>
  <si>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</si>
  <si>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</si>
  <si>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</si>
  <si>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</si>
  <si>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</si>
  <si>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</si>
  <si>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</si>
  <si>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</si>
  <si>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</si>
  <si>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</si>
  <si>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</si>
  <si>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</si>
  <si>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</si>
  <si>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</si>
  <si>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</si>
  <si>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</si>
  <si>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</si>
  <si>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</si>
  <si>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</si>
  <si>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</si>
  <si>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</si>
  <si>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</si>
  <si>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</si>
  <si>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</si>
  <si>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</si>
  <si>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</si>
  <si>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</si>
  <si>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</si>
  <si>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</si>
  <si>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</si>
  <si>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</si>
  <si>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</si>
  <si>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</si>
  <si>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</si>
  <si>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</si>
  <si>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</si>
  <si>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</si>
  <si>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</si>
  <si>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</si>
  <si>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</si>
  <si>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</si>
  <si>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</si>
  <si>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</si>
  <si>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</si>
  <si>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</si>
  <si>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</si>
  <si>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</si>
  <si>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</si>
  <si>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</si>
  <si>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</si>
  <si>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</si>
  <si>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</si>
  <si>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</si>
  <si>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</si>
  <si>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</si>
  <si>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</si>
  <si>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</si>
  <si>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</si>
  <si>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</si>
  <si>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</si>
  <si>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</si>
  <si>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</si>
  <si>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</si>
  <si>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</si>
  <si>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</si>
  <si>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</si>
  <si>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</si>
  <si>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</si>
  <si>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</si>
  <si>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</si>
  <si>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</si>
  <si>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</si>
  <si>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</si>
  <si>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</si>
  <si>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</si>
  <si>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</si>
  <si>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</si>
  <si>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</si>
  <si>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</si>
  <si>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</si>
  <si>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</si>
  <si>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</si>
  <si>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</si>
  <si>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</si>
  <si>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</si>
  <si>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</si>
  <si>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</si>
  <si>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</si>
  <si>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</si>
  <si>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</si>
  <si>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</si>
  <si>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</si>
  <si>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</si>
  <si>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</si>
  <si>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</si>
  <si>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</si>
  <si>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</si>
  <si>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</si>
  <si>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</si>
  <si>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</si>
  <si>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</si>
  <si>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</si>
  <si>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</si>
  <si>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</si>
  <si>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</si>
  <si>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</si>
  <si>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</si>
  <si>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</si>
  <si>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</si>
  <si>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</si>
  <si>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</si>
  <si>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</si>
  <si>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</si>
  <si>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</si>
  <si>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</si>
  <si>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</si>
  <si>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</si>
  <si>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</si>
  <si>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</si>
  <si>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</si>
  <si>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</si>
  <si>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</si>
  <si>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</si>
  <si>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</si>
  <si>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</si>
  <si>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</si>
  <si>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</si>
  <si>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</si>
  <si>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</si>
  <si>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</si>
  <si>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</si>
  <si>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</si>
  <si>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</si>
  <si>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</si>
  <si>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</si>
  <si>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</si>
  <si>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</si>
  <si>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</si>
  <si>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</si>
  <si>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</si>
  <si>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</si>
  <si>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</si>
  <si>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</si>
  <si>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</si>
  <si>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</si>
  <si>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</si>
  <si>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</si>
  <si>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</si>
  <si>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</si>
  <si>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</si>
  <si>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</si>
  <si>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</si>
  <si>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</si>
  <si>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</si>
  <si>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</si>
  <si>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</si>
  <si>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</si>
  <si>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</si>
  <si>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</si>
  <si>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</si>
  <si>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</si>
  <si>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</si>
  <si>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</si>
  <si>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</si>
  <si>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</si>
  <si>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</si>
  <si>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</si>
  <si>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</si>
  <si>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</si>
  <si>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</si>
  <si>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</si>
  <si>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</si>
  <si>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</si>
  <si>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</si>
  <si>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</si>
  <si>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</si>
  <si>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</si>
  <si>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</si>
  <si>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</si>
  <si>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</si>
  <si>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</si>
  <si>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</si>
  <si>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</si>
  <si>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</si>
  <si>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</si>
  <si>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</si>
  <si>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</si>
  <si>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</si>
  <si>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</si>
  <si>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</si>
  <si>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</si>
  <si>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</si>
  <si>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</si>
  <si>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</si>
  <si>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</si>
  <si>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</si>
  <si>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</si>
  <si>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</si>
  <si>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</si>
  <si>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</si>
  <si>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</si>
  <si>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</si>
  <si>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</si>
  <si>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</si>
  <si>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</si>
  <si>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</si>
  <si>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</si>
  <si>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</si>
  <si>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</si>
  <si>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</si>
  <si>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</si>
  <si>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</si>
  <si>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</si>
  <si>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</si>
  <si>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</si>
  <si>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</si>
  <si>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</si>
  <si>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</si>
  <si>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</si>
  <si>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</si>
  <si>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</si>
  <si>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</si>
  <si>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</si>
  <si>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</si>
  <si>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</si>
  <si>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</si>
  <si>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</si>
  <si>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</si>
  <si>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</si>
  <si>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</si>
  <si>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</si>
  <si>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</si>
  <si>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</si>
  <si>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</si>
  <si>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</si>
  <si>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</si>
  <si>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</si>
  <si>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</si>
  <si>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</si>
  <si>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</si>
  <si>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</si>
  <si>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</si>
  <si>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</si>
  <si>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</si>
  <si>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</si>
  <si>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</si>
  <si>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</si>
  <si>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</si>
  <si>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</si>
  <si>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</si>
  <si>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</si>
  <si>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</si>
  <si>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</si>
  <si>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</si>
  <si>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</si>
  <si>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</si>
  <si>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</si>
  <si>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</si>
  <si>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</si>
  <si>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</si>
  <si>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</si>
  <si>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</si>
  <si>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</si>
  <si>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</si>
  <si>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</si>
  <si>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</si>
  <si>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</si>
  <si>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</si>
  <si>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</si>
  <si>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</si>
  <si>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</si>
  <si>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</si>
  <si>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</si>
  <si>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</si>
  <si>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</si>
  <si>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</si>
  <si>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</si>
  <si>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</si>
  <si>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</si>
  <si>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</si>
  <si>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</si>
  <si>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</si>
  <si>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</si>
  <si>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</si>
  <si>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</si>
  <si>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</si>
  <si>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</si>
  <si>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</si>
  <si>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</si>
  <si>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</si>
  <si>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</si>
  <si>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</si>
  <si>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</si>
  <si>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</si>
  <si>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</si>
  <si>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</si>
  <si>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</si>
  <si>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</si>
  <si>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</si>
  <si>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</si>
  <si>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</si>
  <si>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</si>
  <si>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</si>
  <si>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</si>
  <si>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</si>
  <si>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</si>
  <si>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</si>
  <si>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</si>
  <si>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</si>
  <si>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</si>
  <si>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</si>
  <si>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</si>
  <si>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</si>
  <si>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</si>
  <si>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</si>
  <si>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</si>
  <si>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</si>
  <si>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</si>
  <si>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</si>
  <si>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</si>
  <si>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</si>
  <si>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</si>
  <si>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</si>
  <si>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</si>
  <si>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</si>
  <si>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</si>
  <si>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</si>
  <si>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</si>
  <si>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</si>
  <si>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</si>
  <si>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</si>
  <si>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</si>
  <si>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</si>
  <si>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</si>
  <si>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</si>
  <si>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</si>
  <si>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</si>
  <si>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</si>
  <si>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</si>
  <si>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</si>
  <si>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</si>
  <si>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</si>
  <si>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</si>
  <si>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</si>
  <si>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</si>
  <si>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</si>
  <si>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</si>
  <si>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</si>
  <si>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</si>
  <si>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</si>
  <si>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</si>
  <si>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</si>
  <si>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</si>
  <si>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</si>
  <si>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</si>
  <si>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</si>
  <si>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</si>
  <si>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</si>
  <si>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</si>
  <si>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</si>
  <si>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</si>
  <si>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</si>
  <si>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</si>
  <si>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</si>
  <si>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</si>
  <si>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</si>
  <si>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</si>
  <si>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</si>
  <si>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</si>
  <si>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</si>
  <si>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</si>
  <si>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</si>
  <si>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</si>
  <si>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</si>
  <si>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</si>
  <si>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</si>
  <si>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</si>
  <si>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</si>
  <si>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</si>
  <si>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</si>
  <si>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</si>
  <si>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</si>
  <si>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</si>
  <si>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</si>
  <si>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</si>
  <si>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</si>
  <si>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</si>
  <si>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</si>
  <si>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</si>
  <si>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</si>
  <si>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</si>
  <si>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</si>
  <si>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</si>
  <si>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</si>
  <si>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</si>
  <si>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</si>
  <si>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</si>
  <si>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</si>
  <si>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</si>
  <si>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</si>
  <si>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</si>
  <si>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</si>
  <si>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</si>
  <si>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</si>
  <si>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</si>
  <si>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</si>
  <si>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</si>
  <si>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</si>
  <si>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</si>
  <si>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</si>
  <si>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</si>
  <si>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</si>
  <si>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</si>
  <si>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</si>
  <si>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</si>
  <si>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</si>
  <si>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</si>
  <si>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</si>
  <si>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</si>
  <si>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</si>
  <si>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</si>
  <si>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</si>
  <si>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</si>
  <si>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</si>
  <si>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</si>
  <si>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</si>
  <si>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</si>
  <si>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</si>
  <si>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</si>
  <si>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</si>
  <si>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</si>
  <si>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</si>
  <si>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</si>
  <si>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</si>
  <si>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</si>
  <si>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</si>
  <si>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</si>
  <si>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</si>
  <si>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</si>
  <si>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</si>
  <si>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</si>
  <si>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</si>
  <si>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</si>
  <si>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</si>
  <si>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</si>
  <si>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</si>
  <si>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</si>
  <si>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</si>
  <si>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</si>
  <si>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</si>
  <si>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</si>
  <si>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</si>
  <si>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</si>
  <si>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</si>
  <si>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</si>
  <si>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</si>
  <si>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</si>
  <si>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</si>
  <si>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</si>
  <si>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</si>
  <si>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</si>
  <si>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</si>
  <si>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</si>
  <si>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</si>
  <si>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</si>
  <si>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</si>
  <si>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</si>
  <si>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</si>
  <si>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</si>
  <si>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</si>
  <si>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</si>
  <si>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</si>
  <si>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</si>
  <si>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</si>
  <si>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</si>
  <si>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</si>
  <si>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</si>
  <si>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</si>
  <si>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</si>
  <si>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</si>
  <si>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</si>
  <si>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</si>
  <si>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</si>
  <si>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</si>
  <si>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</si>
  <si>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</si>
  <si>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</si>
  <si>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</si>
  <si>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</si>
  <si>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</si>
  <si>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</si>
  <si>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</si>
  <si>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</si>
  <si>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</si>
  <si>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</si>
  <si>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</si>
  <si>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</si>
  <si>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</si>
  <si>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</si>
  <si>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</si>
  <si>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</si>
  <si>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</si>
  <si>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</si>
  <si>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</si>
  <si>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</si>
  <si>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</si>
  <si>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</si>
  <si>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</si>
  <si>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</si>
  <si>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</si>
  <si>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</si>
  <si>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</si>
  <si>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</si>
  <si>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</si>
  <si>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</si>
  <si>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</si>
  <si>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</si>
  <si>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</si>
  <si>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</si>
  <si>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</si>
  <si>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</si>
  <si>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</si>
  <si>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</si>
  <si>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</si>
  <si>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</si>
  <si>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</si>
  <si>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</si>
  <si>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</si>
  <si>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</si>
  <si>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</si>
  <si>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</si>
  <si>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</si>
  <si>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</si>
  <si>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</si>
  <si>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</si>
  <si>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</si>
  <si>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</si>
  <si>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</si>
  <si>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</si>
  <si>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</si>
  <si>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</si>
  <si>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</si>
  <si>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</si>
  <si>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</si>
  <si>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</si>
  <si>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</si>
  <si>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</si>
  <si>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</si>
  <si>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</si>
  <si>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</si>
  <si>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</si>
  <si>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</si>
  <si>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</si>
  <si>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</si>
  <si>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</si>
  <si>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</si>
  <si>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</si>
  <si>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</si>
  <si>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</si>
  <si>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</si>
  <si>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</si>
  <si>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</si>
  <si>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</si>
  <si>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</si>
  <si>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</si>
  <si>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</si>
  <si>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</si>
  <si>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</si>
  <si>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</si>
  <si>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</si>
  <si>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</si>
  <si>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</si>
  <si>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</si>
  <si>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</si>
  <si>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</si>
  <si>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</si>
  <si>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</si>
  <si>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</si>
  <si>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</si>
  <si>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</si>
  <si>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</si>
  <si>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</si>
  <si>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</si>
  <si>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</si>
  <si>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</si>
  <si>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</si>
  <si>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</si>
  <si>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</si>
  <si>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</si>
  <si>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</si>
  <si>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</si>
  <si>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</si>
  <si>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</si>
  <si>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</si>
  <si>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</si>
  <si>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</si>
  <si>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</si>
  <si>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</si>
  <si>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</si>
  <si>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</si>
  <si>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</si>
  <si>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</si>
  <si>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</si>
  <si>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</si>
  <si>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</si>
  <si>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</si>
  <si>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</si>
  <si>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</si>
  <si>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</si>
  <si>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</si>
  <si>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</si>
  <si>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</si>
  <si>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</si>
  <si>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</si>
  <si>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</si>
  <si>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</si>
  <si>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</si>
  <si>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</si>
  <si>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</si>
  <si>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</si>
  <si>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</si>
  <si>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</si>
  <si>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</si>
  <si>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</si>
  <si>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</si>
  <si>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</si>
  <si>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</si>
  <si>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</si>
  <si>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</si>
  <si>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</si>
  <si>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</si>
  <si>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</si>
  <si>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</si>
  <si>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</si>
  <si>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</si>
  <si>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</si>
  <si>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</si>
  <si>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</si>
  <si>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</si>
  <si>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</si>
  <si>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</si>
  <si>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</si>
  <si>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</si>
  <si>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</si>
  <si>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</si>
  <si>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</si>
  <si>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</si>
  <si>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</si>
  <si>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</si>
  <si>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</si>
  <si>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</si>
  <si>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</si>
  <si>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</si>
  <si>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</si>
  <si>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</si>
  <si>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</si>
  <si>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</si>
  <si>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</si>
  <si>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</si>
  <si>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</si>
  <si>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</si>
  <si>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</si>
  <si>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</si>
  <si>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</si>
  <si>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</si>
  <si>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</si>
  <si>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</si>
  <si>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</si>
  <si>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</si>
  <si>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</si>
  <si>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</si>
  <si>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</si>
  <si>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</si>
  <si>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</si>
  <si>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</si>
  <si>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</si>
  <si>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</si>
  <si>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</si>
  <si>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</si>
  <si>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</si>
  <si>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</si>
  <si>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</si>
  <si>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</si>
  <si>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</si>
  <si>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</si>
  <si>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</si>
  <si>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</si>
  <si>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</si>
  <si>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</si>
  <si>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</si>
  <si>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</si>
  <si>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</si>
  <si>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</si>
  <si>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</si>
  <si>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</si>
  <si>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</si>
  <si>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</si>
  <si>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</si>
  <si>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</si>
  <si>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</si>
  <si>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</si>
  <si>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</si>
  <si>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</si>
  <si>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</si>
  <si>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</si>
  <si>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</si>
  <si>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</si>
  <si>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</si>
  <si>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</si>
  <si>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</si>
  <si>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</si>
  <si>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</si>
  <si>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</si>
  <si>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</si>
  <si>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</si>
  <si>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</si>
  <si>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</si>
  <si>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</si>
  <si>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</si>
  <si>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</si>
  <si>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</si>
  <si>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</si>
  <si>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</si>
  <si>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</si>
  <si>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</si>
  <si>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</si>
  <si>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</si>
  <si>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</si>
  <si>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</si>
  <si>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</si>
  <si>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</si>
  <si>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</si>
  <si>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</si>
  <si>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</si>
  <si>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</si>
  <si>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</si>
  <si>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</si>
  <si>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</si>
  <si>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</si>
  <si>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</si>
  <si>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</si>
  <si>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</si>
  <si>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</si>
  <si>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</si>
  <si>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</si>
  <si>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</si>
  <si>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</si>
  <si>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</si>
  <si>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</si>
  <si>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</si>
  <si>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</si>
  <si>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</si>
  <si>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</si>
  <si>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</si>
  <si>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</si>
  <si>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</si>
  <si>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</si>
  <si>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</si>
  <si>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</si>
  <si>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</si>
  <si>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</si>
  <si>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</si>
  <si>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</si>
  <si>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</si>
  <si>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</si>
  <si>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</si>
  <si>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</si>
  <si>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</si>
  <si>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</si>
  <si>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</si>
  <si>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</si>
  <si>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</si>
  <si>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</si>
  <si>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</si>
  <si>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</si>
  <si>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</si>
  <si>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</si>
  <si>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</si>
  <si>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</si>
  <si>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</si>
  <si>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</si>
  <si>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</si>
  <si>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</si>
  <si>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</si>
  <si>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</si>
  <si>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</si>
  <si>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</si>
  <si>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</si>
  <si>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</si>
  <si>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</si>
  <si>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</si>
  <si>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</si>
  <si>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</si>
  <si>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</si>
  <si>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</si>
  <si>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</si>
  <si>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</si>
  <si>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</si>
  <si>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</si>
  <si>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</si>
  <si>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</si>
  <si>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</si>
  <si>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</si>
  <si>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</si>
  <si>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</si>
  <si>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</si>
  <si>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</si>
  <si>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</si>
  <si>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</si>
  <si>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</si>
  <si>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</si>
  <si>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</si>
  <si>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</si>
  <si>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</si>
  <si>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</si>
  <si>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</si>
  <si>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</si>
  <si>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</si>
  <si>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</si>
  <si>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</si>
  <si>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</si>
  <si>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</si>
  <si>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</si>
  <si>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</si>
  <si>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</si>
  <si>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</si>
  <si>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</si>
  <si>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</si>
  <si>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</si>
  <si>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</si>
  <si>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</si>
  <si>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</si>
  <si>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</si>
  <si>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</si>
  <si>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</si>
  <si>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</si>
  <si>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</si>
  <si>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</si>
  <si>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</si>
  <si>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</si>
  <si>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</si>
  <si>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</si>
  <si>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</si>
  <si>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</si>
  <si>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</si>
  <si>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</si>
  <si>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</si>
  <si>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</si>
  <si>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</si>
  <si>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</si>
  <si>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</si>
  <si>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</si>
  <si>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</si>
  <si>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</si>
  <si>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</si>
  <si>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</si>
  <si>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</si>
  <si>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</si>
  <si>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</si>
  <si>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</si>
  <si>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</si>
  <si>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</si>
  <si>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</si>
  <si>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</si>
  <si>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</si>
  <si>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</si>
  <si>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</si>
  <si>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</si>
  <si>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</si>
  <si>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</si>
  <si>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</si>
  <si>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</si>
  <si>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</si>
  <si>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</si>
  <si>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</si>
  <si>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</si>
  <si>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</si>
  <si>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</si>
  <si>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</si>
  <si>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</si>
  <si>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</si>
  <si>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</si>
  <si>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</si>
  <si>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</si>
  <si>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</si>
  <si>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</si>
  <si>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</si>
  <si>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</si>
  <si>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</si>
  <si>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</si>
  <si>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</si>
  <si>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</si>
  <si>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</si>
  <si>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</si>
  <si>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</si>
  <si>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</si>
  <si>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</si>
  <si>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</si>
  <si>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</si>
  <si>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</si>
  <si>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</si>
  <si>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</si>
  <si>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</si>
  <si>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</si>
  <si>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</si>
  <si>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</si>
  <si>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</si>
  <si>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</si>
  <si>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</si>
  <si>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</si>
  <si>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</si>
  <si>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</si>
  <si>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</si>
  <si>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</si>
  <si>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</si>
  <si>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</si>
  <si>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</si>
  <si>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</si>
  <si>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</si>
  <si>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</si>
  <si>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</si>
  <si>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</si>
  <si>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</si>
  <si>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</si>
  <si>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</si>
  <si>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</si>
  <si>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</si>
  <si>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</si>
  <si>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</si>
  <si>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</si>
  <si>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</si>
  <si>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</si>
  <si>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</si>
  <si>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</si>
  <si>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</si>
  <si>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</si>
  <si>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</si>
  <si>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</si>
  <si>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</si>
  <si>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</si>
  <si>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</si>
  <si>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</si>
  <si>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</si>
  <si>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</si>
  <si>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</si>
  <si>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</si>
  <si>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</si>
  <si>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</si>
  <si>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</si>
  <si>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</si>
  <si>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</si>
  <si>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</si>
  <si>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</si>
  <si>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</si>
  <si>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</si>
  <si>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</si>
  <si>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</si>
  <si>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</si>
  <si>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</si>
  <si>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</si>
  <si>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</si>
  <si>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</si>
  <si>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</si>
  <si>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</si>
  <si>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</si>
  <si>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</si>
  <si>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</si>
  <si>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</si>
  <si>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</si>
  <si>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</si>
  <si>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</si>
  <si>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</si>
  <si>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</si>
  <si>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</si>
  <si>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</si>
  <si>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</si>
  <si>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</si>
  <si>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</si>
  <si>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</si>
  <si>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</si>
  <si>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</si>
  <si>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</si>
  <si>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</si>
  <si>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</si>
  <si>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</si>
  <si>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</si>
  <si>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</si>
  <si>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</si>
  <si>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</si>
  <si>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</si>
  <si>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</si>
  <si>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</si>
  <si>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</si>
  <si>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</si>
  <si>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</si>
  <si>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</si>
  <si>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</si>
  <si>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</si>
  <si>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</si>
  <si>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</si>
  <si>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</si>
  <si>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</si>
  <si>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</si>
  <si>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</si>
  <si>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</si>
  <si>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</si>
  <si>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</si>
  <si>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</si>
  <si>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</si>
  <si>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</si>
  <si>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</si>
  <si>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</si>
  <si>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</si>
  <si>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</si>
  <si>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</si>
  <si>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</si>
  <si>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</si>
  <si>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</si>
  <si>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</si>
  <si>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</si>
  <si>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</si>
  <si>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</si>
  <si>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</si>
  <si>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</si>
  <si>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</si>
  <si>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</si>
  <si>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</si>
  <si>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</si>
  <si>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</si>
  <si>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</si>
  <si>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</si>
  <si>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</si>
  <si>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</si>
  <si>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</si>
  <si>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</si>
  <si>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</si>
  <si>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</si>
  <si>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</si>
  <si>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</si>
  <si>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</si>
  <si>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</si>
  <si>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</si>
  <si>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</si>
  <si>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</si>
  <si>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</si>
  <si>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</si>
  <si>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</si>
  <si>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</si>
  <si>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</si>
  <si>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</si>
  <si>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</si>
  <si>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</si>
  <si>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</si>
  <si>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</si>
  <si>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</si>
  <si>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</si>
  <si>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</si>
  <si>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</si>
  <si>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</si>
  <si>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</si>
  <si>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</si>
  <si>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</si>
  <si>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</si>
  <si>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</si>
  <si>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</si>
  <si>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</si>
  <si>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</si>
  <si>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</si>
  <si>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</si>
  <si>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</si>
  <si>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</si>
  <si>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</si>
  <si>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</si>
  <si>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</si>
  <si>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</si>
  <si>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</si>
  <si>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</si>
  <si>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</si>
  <si>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</si>
  <si>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</si>
  <si>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</si>
  <si>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</si>
  <si>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</si>
  <si>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</si>
  <si>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</si>
  <si>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</si>
  <si>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</si>
  <si>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</si>
  <si>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</si>
  <si>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</si>
  <si>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</si>
  <si>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</si>
  <si>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</si>
  <si>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</si>
  <si>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</si>
  <si>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</si>
  <si>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</si>
  <si>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</si>
  <si>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</si>
  <si>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</si>
  <si>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</si>
  <si>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</si>
  <si>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</si>
  <si>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</si>
  <si>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</si>
  <si>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</si>
  <si>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</si>
  <si>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</si>
  <si>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</si>
  <si>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</si>
  <si>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</si>
  <si>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</si>
  <si>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</si>
  <si>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</si>
  <si>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</si>
  <si>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</si>
  <si>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</si>
  <si>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</si>
  <si>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</si>
  <si>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</si>
  <si>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</si>
  <si>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</si>
  <si>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</si>
  <si>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</si>
  <si>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</si>
  <si>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</si>
  <si>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</si>
  <si>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</si>
  <si>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</si>
  <si>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</si>
  <si>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</si>
  <si>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</si>
  <si>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</si>
  <si>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</si>
  <si>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</si>
  <si>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</si>
  <si>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</si>
  <si>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</si>
  <si>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</si>
  <si>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</si>
  <si>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</si>
  <si>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</si>
  <si>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</si>
  <si>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</si>
  <si>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</si>
  <si>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</si>
  <si>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</si>
  <si>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</si>
  <si>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</si>
  <si>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</si>
  <si>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</si>
  <si>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</si>
  <si>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</si>
  <si>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</si>
  <si>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</si>
  <si>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</si>
  <si>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</si>
  <si>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</si>
  <si>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</si>
  <si>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</si>
  <si>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</si>
  <si>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</si>
  <si>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</si>
  <si>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</si>
  <si>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</si>
  <si>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</si>
  <si>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</si>
  <si>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</si>
  <si>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</si>
  <si>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</si>
  <si>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</si>
  <si>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</si>
  <si>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</si>
  <si>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</si>
  <si>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</si>
  <si>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</si>
  <si>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</si>
  <si>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</si>
  <si>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</si>
  <si>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</si>
  <si>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</si>
  <si>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</si>
  <si>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</si>
  <si>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</si>
  <si>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</si>
  <si>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</si>
  <si>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</si>
  <si>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</si>
  <si>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</si>
  <si>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</si>
  <si>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</si>
  <si>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</si>
  <si>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</si>
  <si>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</si>
  <si>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</si>
  <si>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</si>
  <si>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</si>
  <si>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</si>
  <si>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</si>
  <si>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</si>
  <si>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</si>
  <si>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</si>
  <si>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</si>
  <si>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</si>
  <si>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</si>
  <si>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</si>
  <si>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</si>
  <si>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</si>
  <si>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</si>
  <si>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</si>
  <si>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</si>
  <si>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</si>
  <si>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</si>
  <si>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</si>
  <si>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</si>
  <si>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</si>
  <si>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</si>
  <si>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</si>
  <si>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</si>
  <si>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</si>
  <si>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</si>
  <si>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</si>
  <si>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</si>
  <si>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</si>
  <si>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</si>
  <si>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</si>
  <si>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</si>
  <si>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</si>
  <si>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</si>
  <si>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</si>
  <si>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</si>
  <si>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</si>
  <si>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</si>
  <si>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</si>
  <si>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</si>
  <si>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</si>
  <si>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</si>
  <si>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</si>
  <si>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</si>
  <si>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</si>
  <si>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</si>
  <si>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</si>
  <si>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</si>
  <si>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</si>
  <si>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</si>
  <si>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</si>
  <si>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</si>
  <si>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</si>
  <si>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</si>
  <si>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</si>
  <si>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</si>
  <si>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</si>
  <si>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</si>
  <si>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</si>
  <si>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</si>
  <si>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</si>
  <si>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</si>
  <si>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</si>
  <si>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</si>
  <si>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</si>
  <si>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</si>
  <si>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</si>
  <si>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</si>
  <si>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</si>
  <si>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</si>
  <si>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</si>
  <si>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</si>
  <si>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</si>
  <si>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</si>
  <si>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</si>
  <si>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</si>
  <si>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</si>
  <si>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</si>
  <si>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</si>
  <si>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</si>
  <si>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</si>
  <si>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</si>
  <si>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</si>
  <si>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</si>
  <si>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</si>
  <si>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</si>
  <si>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</si>
  <si>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</si>
  <si>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</si>
  <si>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</si>
  <si>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</si>
  <si>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</si>
  <si>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</si>
  <si>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</si>
  <si>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</si>
  <si>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</si>
  <si>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</si>
  <si>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</si>
  <si>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</si>
  <si>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</si>
  <si>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</si>
  <si>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</si>
  <si>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</si>
  <si>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</si>
  <si>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</si>
  <si>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</si>
  <si>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</si>
  <si>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</si>
  <si>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</si>
  <si>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</si>
  <si>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</si>
  <si>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</si>
  <si>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</si>
  <si>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</si>
  <si>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</si>
  <si>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</si>
  <si>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</si>
  <si>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</si>
  <si>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</si>
  <si>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</si>
  <si>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</si>
  <si>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</si>
  <si>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</si>
  <si>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</si>
  <si>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</si>
  <si>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</si>
  <si>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</si>
  <si>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</si>
  <si>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</si>
  <si>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</si>
  <si>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</si>
  <si>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</si>
  <si>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</si>
  <si>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</si>
  <si>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</si>
  <si>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</si>
  <si>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</si>
  <si>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</si>
  <si>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</si>
  <si>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</si>
  <si>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</si>
  <si>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</si>
  <si>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</si>
  <si>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</si>
  <si>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</si>
  <si>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</si>
  <si>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</si>
  <si>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</si>
  <si>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</si>
  <si>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</si>
  <si>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</si>
  <si>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</si>
  <si>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</si>
  <si>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</si>
  <si>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</si>
  <si>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</si>
  <si>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</si>
  <si>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</si>
  <si>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</si>
  <si>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</si>
  <si>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</si>
  <si>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</si>
  <si>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</si>
  <si>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</si>
  <si>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</si>
  <si>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</si>
  <si>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</si>
  <si>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</si>
  <si>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</si>
  <si>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</si>
  <si>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</si>
  <si>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</si>
  <si>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</si>
  <si>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</si>
  <si>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</si>
  <si>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</si>
  <si>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</si>
  <si>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</si>
  <si>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</si>
  <si>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</si>
  <si>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</si>
  <si>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</si>
  <si>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</si>
  <si>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</si>
  <si>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</si>
  <si>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</si>
  <si>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</si>
  <si>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</si>
  <si>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</si>
  <si>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</si>
  <si>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</si>
  <si>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</si>
  <si>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</si>
  <si>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</si>
  <si>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</si>
  <si>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</si>
  <si>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</si>
  <si>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</si>
  <si>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</si>
  <si>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</si>
  <si>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</si>
  <si>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</si>
  <si>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</si>
  <si>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</si>
  <si>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</si>
  <si>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</si>
  <si>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</si>
  <si>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</si>
  <si>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</si>
  <si>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</si>
  <si>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</si>
  <si>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</si>
  <si>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</si>
  <si>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</si>
  <si>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</si>
  <si>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</si>
  <si>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</si>
  <si>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</si>
  <si>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</si>
  <si>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</si>
  <si>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</si>
  <si>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</si>
  <si>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</si>
  <si>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</si>
  <si>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</si>
  <si>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</si>
  <si>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</si>
  <si>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</si>
  <si>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</si>
  <si>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</si>
  <si>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</si>
  <si>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</si>
  <si>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</si>
  <si>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</si>
  <si>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</si>
  <si>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</si>
  <si>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</si>
  <si>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</si>
  <si>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</si>
  <si>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</si>
  <si>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</si>
  <si>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</si>
  <si>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</si>
  <si>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</si>
  <si>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</si>
  <si>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</si>
  <si>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</si>
  <si>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</si>
  <si>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</si>
  <si>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</si>
  <si>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</si>
  <si>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</si>
  <si>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</si>
  <si>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</si>
  <si>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</si>
  <si>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</si>
  <si>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</si>
  <si>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</si>
  <si>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</si>
  <si>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</si>
  <si>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</si>
  <si>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</si>
  <si>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</si>
  <si>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</si>
  <si>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</si>
  <si>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</si>
  <si>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</si>
  <si>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</si>
  <si>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</si>
  <si>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</si>
  <si>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</si>
  <si>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</si>
  <si>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</si>
  <si>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</si>
  <si>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</si>
  <si>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</si>
  <si>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</si>
  <si>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</si>
  <si>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</si>
  <si>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</si>
  <si>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</si>
  <si>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</si>
  <si>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</si>
  <si>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</si>
  <si>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</si>
  <si>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</si>
  <si>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</si>
  <si>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</si>
  <si>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</si>
  <si>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</si>
  <si>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</si>
  <si>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</si>
  <si>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</si>
  <si>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</si>
  <si>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</si>
  <si>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</si>
  <si>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</si>
  <si>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</si>
  <si>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</si>
  <si>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</si>
  <si>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</si>
  <si>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</si>
  <si>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</si>
  <si>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</si>
  <si>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</si>
  <si>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</si>
  <si>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</si>
  <si>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</si>
  <si>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</si>
  <si>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</si>
  <si>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</si>
  <si>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</si>
  <si>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</si>
  <si>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</si>
  <si>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</si>
  <si>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</si>
  <si>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</si>
  <si>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</si>
  <si>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</si>
  <si>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</si>
  <si>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</si>
  <si>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</si>
  <si>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</si>
  <si>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</si>
  <si>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</si>
  <si>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</si>
  <si>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</si>
  <si>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</si>
  <si>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</si>
  <si>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</si>
  <si>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</si>
  <si>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</si>
  <si>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</si>
  <si>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</si>
  <si>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</si>
  <si>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</si>
  <si>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</si>
  <si>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</si>
  <si>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</si>
  <si>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</si>
  <si>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</si>
  <si>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</si>
  <si>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</si>
  <si>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</si>
  <si>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</si>
  <si>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</si>
  <si>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</si>
  <si>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</si>
  <si>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</si>
  <si>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</si>
  <si>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</si>
  <si>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</si>
  <si>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</si>
  <si>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</si>
  <si>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</si>
  <si>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</si>
  <si>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</si>
  <si>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</si>
  <si>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</si>
  <si>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</si>
  <si>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</si>
  <si>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</si>
  <si>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</si>
  <si>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</si>
  <si>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</si>
  <si>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</si>
  <si>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</si>
  <si>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</si>
  <si>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</si>
  <si>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</si>
  <si>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</si>
  <si>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</si>
  <si>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</si>
  <si>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</si>
  <si>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</si>
  <si>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</si>
  <si>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</si>
  <si>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</si>
  <si>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</si>
  <si>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</si>
  <si>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</si>
  <si>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</si>
  <si>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</si>
  <si>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</si>
  <si>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</si>
  <si>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</si>
  <si>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</si>
  <si>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</si>
  <si>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</si>
  <si>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</si>
  <si>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</si>
  <si>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</si>
  <si>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</si>
  <si>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</si>
  <si>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</si>
  <si>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</si>
  <si>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</si>
  <si>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</si>
  <si>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</si>
  <si>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</si>
  <si>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</si>
  <si>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</si>
  <si>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</si>
  <si>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</si>
  <si>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</si>
  <si>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</si>
  <si>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</si>
  <si>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</si>
  <si>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</si>
  <si>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</si>
  <si>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</si>
  <si>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</si>
  <si>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</si>
  <si>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</si>
  <si>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</si>
  <si>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</si>
  <si>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</si>
  <si>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</si>
  <si>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</si>
  <si>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</si>
  <si>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</si>
  <si>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</si>
  <si>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</si>
  <si>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</si>
  <si>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</si>
  <si>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</si>
  <si>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</si>
  <si>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</si>
  <si>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</si>
  <si>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</si>
  <si>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</si>
  <si>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</si>
  <si>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</si>
  <si>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</si>
  <si>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</si>
  <si>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</si>
  <si>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</si>
  <si>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</si>
  <si>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</si>
  <si>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</si>
  <si>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</si>
  <si>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</si>
  <si>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</si>
  <si>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</si>
  <si>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</si>
  <si>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</si>
  <si>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</si>
  <si>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</si>
  <si>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</si>
  <si>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</si>
  <si>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</si>
  <si>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</si>
  <si>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</si>
  <si>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</si>
  <si>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</si>
  <si>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</si>
  <si>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</si>
  <si>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</si>
  <si>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</si>
  <si>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</si>
  <si>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</si>
  <si>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</si>
  <si>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</si>
  <si>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</si>
  <si>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</si>
  <si>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</si>
  <si>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</si>
  <si>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</si>
  <si>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</si>
  <si>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</si>
  <si>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</si>
  <si>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</si>
  <si>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</si>
  <si>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</si>
  <si>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</si>
  <si>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</si>
  <si>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</si>
  <si>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</si>
  <si>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</si>
  <si>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</si>
  <si>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</si>
  <si>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</si>
  <si>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</si>
  <si>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</si>
  <si>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</si>
  <si>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</si>
  <si>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</si>
  <si>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</si>
  <si>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</si>
  <si>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</si>
  <si>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</si>
  <si>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</si>
  <si>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</si>
  <si>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</si>
  <si>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</si>
  <si>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</si>
  <si>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</si>
  <si>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</si>
  <si>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</si>
  <si>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</si>
  <si>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</si>
  <si>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</si>
  <si>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</si>
  <si>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</si>
  <si>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</si>
  <si>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</si>
  <si>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</si>
  <si>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</si>
  <si>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</si>
  <si>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</si>
  <si>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</si>
  <si>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</si>
  <si>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</si>
  <si>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</si>
  <si>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</si>
  <si>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</si>
  <si>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</si>
  <si>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</si>
  <si>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</si>
  <si>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</si>
  <si>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</si>
  <si>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</si>
  <si>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</si>
  <si>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</si>
  <si>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</si>
  <si>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</si>
  <si>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</si>
  <si>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</si>
  <si>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</si>
  <si>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</si>
  <si>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</si>
  <si>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</si>
  <si>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</si>
  <si>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</si>
  <si>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</si>
  <si>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</si>
  <si>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</si>
  <si>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</si>
  <si>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</si>
  <si>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</si>
  <si>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</si>
  <si>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</si>
  <si>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</si>
  <si>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</si>
  <si>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</si>
  <si>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</si>
  <si>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</si>
  <si>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</si>
  <si>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</si>
  <si>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</si>
  <si>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</si>
  <si>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</si>
  <si>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</si>
  <si>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</si>
  <si>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</si>
  <si>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</si>
  <si>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</si>
  <si>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</si>
  <si>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</si>
  <si>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</si>
  <si>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</si>
  <si>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</si>
  <si>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</si>
  <si>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</si>
  <si>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</si>
  <si>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</si>
  <si>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</si>
  <si>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</si>
  <si>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</si>
  <si>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</si>
  <si>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</si>
  <si>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</si>
  <si>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</si>
  <si>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</si>
  <si>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</si>
  <si>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</si>
  <si>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</si>
  <si>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</si>
  <si>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</si>
  <si>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</si>
  <si>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</si>
  <si>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</si>
  <si>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</si>
  <si>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</si>
  <si>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</si>
  <si>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</si>
  <si>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</si>
  <si>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</si>
  <si>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</si>
  <si>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</si>
  <si>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</si>
  <si>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</si>
  <si>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</si>
  <si>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</si>
  <si>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</si>
  <si>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</si>
  <si>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</si>
  <si>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</si>
  <si>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</si>
  <si>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</si>
  <si>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</si>
  <si>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</si>
  <si>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</si>
  <si>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</si>
  <si>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</si>
  <si>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</si>
  <si>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</si>
  <si>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</si>
  <si>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</si>
  <si>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</si>
  <si>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</si>
  <si>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</si>
  <si>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</si>
  <si>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</si>
  <si>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</si>
  <si>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</si>
  <si>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</si>
  <si>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</si>
  <si>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</si>
  <si>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</si>
  <si>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</si>
  <si>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</si>
  <si>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</si>
  <si>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</si>
  <si>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</si>
  <si>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</si>
  <si>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</si>
  <si>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</si>
  <si>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</si>
  <si>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</si>
  <si>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</si>
  <si>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</si>
  <si>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</si>
  <si>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</si>
  <si>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</si>
  <si>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</si>
  <si>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</si>
  <si>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</si>
  <si>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</si>
  <si>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</si>
  <si>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</si>
  <si>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</si>
  <si>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</si>
  <si>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</si>
  <si>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</si>
  <si>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</si>
  <si>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</si>
  <si>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</si>
  <si>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</si>
  <si>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</si>
  <si>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</si>
  <si>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</si>
  <si>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</si>
  <si>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</si>
  <si>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</si>
  <si>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</si>
  <si>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</si>
  <si>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</si>
  <si>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</si>
  <si>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</si>
  <si>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</si>
  <si>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</si>
  <si>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</si>
  <si>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</si>
  <si>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</si>
  <si>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</si>
  <si>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</si>
  <si>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</si>
  <si>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</si>
  <si>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</si>
  <si>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</si>
  <si>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</si>
  <si>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</si>
  <si>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</si>
  <si>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</si>
  <si>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</si>
  <si>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</si>
  <si>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</si>
  <si>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</si>
  <si>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</si>
  <si>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</si>
  <si>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</si>
  <si>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</si>
  <si>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</si>
  <si>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</si>
  <si>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</si>
  <si>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</si>
  <si>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</si>
  <si>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</si>
  <si>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</si>
  <si>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</si>
  <si>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</si>
  <si>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</si>
  <si>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</si>
  <si>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</si>
  <si>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</si>
  <si>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</si>
  <si>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</si>
  <si>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</si>
  <si>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</si>
  <si>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</si>
  <si>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</si>
  <si>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</si>
  <si>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</si>
  <si>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</si>
  <si>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</si>
  <si>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</si>
  <si>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</si>
  <si>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</si>
  <si>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</si>
  <si>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</si>
  <si>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</si>
  <si>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</si>
  <si>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</si>
  <si>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</si>
  <si>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</si>
  <si>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</si>
  <si>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</si>
  <si>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</si>
  <si>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</si>
  <si>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</si>
  <si>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</si>
  <si>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</si>
  <si>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</si>
  <si>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</si>
  <si>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</si>
  <si>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</si>
  <si>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</si>
  <si>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</si>
  <si>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</si>
  <si>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</si>
  <si>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</si>
  <si>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</si>
  <si>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</si>
  <si>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</si>
  <si>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</si>
  <si>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</si>
  <si>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</si>
  <si>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</si>
  <si>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</si>
  <si>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</si>
  <si>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</si>
  <si>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</si>
  <si>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</si>
  <si>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</si>
  <si>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</si>
  <si>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</si>
  <si>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</si>
  <si>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</si>
  <si>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</si>
  <si>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</si>
  <si>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</si>
  <si>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</si>
  <si>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</si>
  <si>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</si>
  <si>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</si>
  <si>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</si>
  <si>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</si>
  <si>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</si>
  <si>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</si>
  <si>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</si>
  <si>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</si>
  <si>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</si>
  <si>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</si>
  <si>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</si>
  <si>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</si>
  <si>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</si>
  <si>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</si>
  <si>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</si>
  <si>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</si>
  <si>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</si>
  <si>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</si>
  <si>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</si>
  <si>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</si>
  <si>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</si>
  <si>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</si>
  <si>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</si>
  <si>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</si>
  <si>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</si>
  <si>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</si>
  <si>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</si>
  <si>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</si>
  <si>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</si>
  <si>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</si>
  <si>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</si>
  <si>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</si>
  <si>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</si>
  <si>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</si>
  <si>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</si>
  <si>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</si>
  <si>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</si>
  <si>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</si>
  <si>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</si>
  <si>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</si>
  <si>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</si>
  <si>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</si>
  <si>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</si>
  <si>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</si>
  <si>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</si>
  <si>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</si>
  <si>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</si>
  <si>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</si>
  <si>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</si>
  <si>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</si>
  <si>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</si>
  <si>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</si>
  <si>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</si>
  <si>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</si>
  <si>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</si>
  <si>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</si>
  <si>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</si>
  <si>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</si>
  <si>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</si>
  <si>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</si>
  <si>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</si>
  <si>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</si>
  <si>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</si>
  <si>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</si>
  <si>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</si>
  <si>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</si>
  <si>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</si>
  <si>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</si>
  <si>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</si>
  <si>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</si>
  <si>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</si>
  <si>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</si>
  <si>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</si>
  <si>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</si>
  <si>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</si>
  <si>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</si>
  <si>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</si>
  <si>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</si>
  <si>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</si>
  <si>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</si>
  <si>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</si>
  <si>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</si>
  <si>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</si>
  <si>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</si>
  <si>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</si>
  <si>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</si>
  <si>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</si>
  <si>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</si>
  <si>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</si>
  <si>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</si>
  <si>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</si>
  <si>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</si>
  <si>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</si>
  <si>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</si>
  <si>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</si>
  <si>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</si>
  <si>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</si>
  <si>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</si>
  <si>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</si>
  <si>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</si>
  <si>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</si>
  <si>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</si>
  <si>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</si>
  <si>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</si>
  <si>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</si>
  <si>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</si>
  <si>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</si>
  <si>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</si>
  <si>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</si>
  <si>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</si>
  <si>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</si>
  <si>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</si>
  <si>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</si>
  <si>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</si>
  <si>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</si>
  <si>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</si>
  <si>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</si>
  <si>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</si>
  <si>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</si>
  <si>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</si>
  <si>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</si>
  <si>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</si>
  <si>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</si>
  <si>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</si>
  <si>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</si>
  <si>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</si>
  <si>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</si>
  <si>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</si>
  <si>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</si>
  <si>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</si>
  <si>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</si>
  <si>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</si>
  <si>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</si>
  <si>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</si>
  <si>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</si>
  <si>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</si>
  <si>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</si>
  <si>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</si>
  <si>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</si>
  <si>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</si>
  <si>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</si>
  <si>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</si>
  <si>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</si>
  <si>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</si>
  <si>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</si>
  <si>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</si>
  <si>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</si>
  <si>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</si>
  <si>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</si>
  <si>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</si>
  <si>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</si>
  <si>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</si>
  <si>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</si>
  <si>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</si>
  <si>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</si>
  <si>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</si>
  <si>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</si>
  <si>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</si>
  <si>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</si>
  <si>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</si>
  <si>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</si>
  <si>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</si>
  <si>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</si>
  <si>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</si>
  <si>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</si>
  <si>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</si>
  <si>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</si>
  <si>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</si>
  <si>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</si>
  <si>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</si>
  <si>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</si>
  <si>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</si>
  <si>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</si>
  <si>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</si>
  <si>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</si>
  <si>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</si>
  <si>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</si>
  <si>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</si>
  <si>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</si>
  <si>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</si>
  <si>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</si>
  <si>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</si>
  <si>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</si>
  <si>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</si>
  <si>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</si>
  <si>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</si>
  <si>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</si>
  <si>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</si>
  <si>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</si>
  <si>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</si>
  <si>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</si>
  <si>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</si>
  <si>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</si>
  <si>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</si>
  <si>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</si>
  <si>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</si>
  <si>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</si>
  <si>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</si>
  <si>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</si>
  <si>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</si>
  <si>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</si>
  <si>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</si>
  <si>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</si>
  <si>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</si>
  <si>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</si>
  <si>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</si>
  <si>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</si>
  <si>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</si>
  <si>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</si>
  <si>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</si>
  <si>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</si>
  <si>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</si>
  <si>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</si>
  <si>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</si>
  <si>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</si>
  <si>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</si>
  <si>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</si>
  <si>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</si>
  <si>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</si>
  <si>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</si>
  <si>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</si>
  <si>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</si>
  <si>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</si>
  <si>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</si>
  <si>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</si>
  <si>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</si>
  <si>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</si>
  <si>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</si>
  <si>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</si>
  <si>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</si>
  <si>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</si>
  <si>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</si>
  <si>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</si>
  <si>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</si>
  <si>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</si>
  <si>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</si>
  <si>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</si>
  <si>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</si>
  <si>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</si>
  <si>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</si>
  <si>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</si>
  <si>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</si>
  <si>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</si>
  <si>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</si>
  <si>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</si>
  <si>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</si>
  <si>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</si>
  <si>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</si>
  <si>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</si>
  <si>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</si>
  <si>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</si>
  <si>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</si>
  <si>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</si>
  <si>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</si>
  <si>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</si>
  <si>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</si>
  <si>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</si>
  <si>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</si>
  <si>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</si>
  <si>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</si>
  <si>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</si>
  <si>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</si>
  <si>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</si>
  <si>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</si>
  <si>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</si>
  <si>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</si>
  <si>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</si>
  <si>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</si>
  <si>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</si>
  <si>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</si>
  <si>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</si>
  <si>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</si>
  <si>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</si>
  <si>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</si>
  <si>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</si>
  <si>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</si>
  <si>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</si>
  <si>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</si>
  <si>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</si>
  <si>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</si>
  <si>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</si>
  <si>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</si>
  <si>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</si>
  <si>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</si>
  <si>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</si>
  <si>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</si>
  <si>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</si>
  <si>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</si>
  <si>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</si>
  <si>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</si>
  <si>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</si>
  <si>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</si>
  <si>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</si>
  <si>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</si>
  <si>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</si>
  <si>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</si>
  <si>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</si>
  <si>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</si>
  <si>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</si>
  <si>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</si>
  <si>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</si>
  <si>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</si>
  <si>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</si>
  <si>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</si>
  <si>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</si>
  <si>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</si>
  <si>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</si>
  <si>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</si>
  <si>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</si>
  <si>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</si>
  <si>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</si>
  <si>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</si>
  <si>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</si>
  <si>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</si>
  <si>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</si>
  <si>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</si>
  <si>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</si>
  <si>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</si>
  <si>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</si>
  <si>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</si>
  <si>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</si>
  <si>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</si>
  <si>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</si>
  <si>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</si>
  <si>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</si>
  <si>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</si>
  <si>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</si>
  <si>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</si>
  <si>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</si>
  <si>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</si>
  <si>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</si>
  <si>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</si>
  <si>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</si>
  <si>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</si>
  <si>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</si>
  <si>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</si>
  <si>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</si>
  <si>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</si>
  <si>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</si>
  <si>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</si>
  <si>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</si>
  <si>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</si>
  <si>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</si>
  <si>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</si>
  <si>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</si>
  <si>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</si>
  <si>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</si>
  <si>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</si>
  <si>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</si>
  <si>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</si>
  <si>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</si>
  <si>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</si>
  <si>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</si>
  <si>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</si>
  <si>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</si>
  <si>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</si>
  <si>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</si>
  <si>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</si>
  <si>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</si>
  <si>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</si>
  <si>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</si>
  <si>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</si>
  <si>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</si>
  <si>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</si>
  <si>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</si>
  <si>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</si>
  <si>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</si>
  <si>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</si>
  <si>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</si>
  <si>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</si>
  <si>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</si>
  <si>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</si>
  <si>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</si>
  <si>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</si>
  <si>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</si>
  <si>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</si>
  <si>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</si>
  <si>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</si>
  <si>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</si>
  <si>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</si>
  <si>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</si>
  <si>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</si>
  <si>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</si>
  <si>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</si>
  <si>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</si>
  <si>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</si>
  <si>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</si>
  <si>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</si>
  <si>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</si>
  <si>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</si>
  <si>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</si>
  <si>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</si>
  <si>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</si>
  <si>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</si>
  <si>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</si>
  <si>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</si>
  <si>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</si>
  <si>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</si>
  <si>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</si>
  <si>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</si>
  <si>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</si>
  <si>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</si>
  <si>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</si>
  <si>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</si>
  <si>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</si>
  <si>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</si>
  <si>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</si>
  <si>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</si>
  <si>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</si>
  <si>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</si>
  <si>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</si>
  <si>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</si>
  <si>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</si>
  <si>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</si>
  <si>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</si>
  <si>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</si>
  <si>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</si>
  <si>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</si>
  <si>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</si>
  <si>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</si>
  <si>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</si>
  <si>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</si>
  <si>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</si>
  <si>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</si>
  <si>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</si>
  <si>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</si>
  <si>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</si>
  <si>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</si>
  <si>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</si>
  <si>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</si>
  <si>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</si>
  <si>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</si>
  <si>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</si>
  <si>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</si>
  <si>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</si>
  <si>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</si>
  <si>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</si>
  <si>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</si>
  <si>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</si>
  <si>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</si>
  <si>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</si>
  <si>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</si>
  <si>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</si>
  <si>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</si>
  <si>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</si>
  <si>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</si>
  <si>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</si>
  <si>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</si>
  <si>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</si>
  <si>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</si>
  <si>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</si>
  <si>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</si>
  <si>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</si>
  <si>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</si>
  <si>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</si>
  <si>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</si>
  <si>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</si>
  <si>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</si>
  <si>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</si>
  <si>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</si>
  <si>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</si>
  <si>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</si>
  <si>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</si>
  <si>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</si>
  <si>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</si>
  <si>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</si>
  <si>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</si>
  <si>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</si>
  <si>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</si>
  <si>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</si>
  <si>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</si>
  <si>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</si>
  <si>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</si>
  <si>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</si>
  <si>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</si>
  <si>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</si>
  <si>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</si>
  <si>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</si>
  <si>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</si>
  <si>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</si>
  <si>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</si>
  <si>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</si>
  <si>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</si>
  <si>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</si>
  <si>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</si>
  <si>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</si>
  <si>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</si>
  <si>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</si>
  <si>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</si>
  <si>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</si>
  <si>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</si>
  <si>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</si>
  <si>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</si>
  <si>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</si>
  <si>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</si>
  <si>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</si>
  <si>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</si>
  <si>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</si>
  <si>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</si>
  <si>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</si>
  <si>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</si>
  <si>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</si>
  <si>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</si>
  <si>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</si>
  <si>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</si>
  <si>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</si>
  <si>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</si>
  <si>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</si>
  <si>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</si>
  <si>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</si>
  <si>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</si>
  <si>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</si>
  <si>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</si>
  <si>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</si>
  <si>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</si>
  <si>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</si>
  <si>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</si>
  <si>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</si>
  <si>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</si>
  <si>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</si>
  <si>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</si>
  <si>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</si>
  <si>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</si>
  <si>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</si>
  <si>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</si>
  <si>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</si>
  <si>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</si>
  <si>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</si>
  <si>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</si>
  <si>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</si>
  <si>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</si>
  <si>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</si>
  <si>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</si>
  <si>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</si>
  <si>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</si>
  <si>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</si>
  <si>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</si>
  <si>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</si>
  <si>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</si>
  <si>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</si>
  <si>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</si>
  <si>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</si>
  <si>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</si>
  <si>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</si>
  <si>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</si>
  <si>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</si>
  <si>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</si>
  <si>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</si>
  <si>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</si>
  <si>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</si>
  <si>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</si>
  <si>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</si>
  <si>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</si>
  <si>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</si>
  <si>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</si>
  <si>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</si>
  <si>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</si>
  <si>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</si>
  <si>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</si>
  <si>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</si>
  <si>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</si>
  <si>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</si>
  <si>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</si>
  <si>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</si>
  <si>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</si>
  <si>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</si>
  <si>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</si>
  <si>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</si>
  <si>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</si>
  <si>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</si>
  <si>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</si>
  <si>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</si>
  <si>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</si>
  <si>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</si>
  <si>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</si>
  <si>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</si>
  <si>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</si>
  <si>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</si>
  <si>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</si>
  <si>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</si>
  <si>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</si>
  <si>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</si>
  <si>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</si>
  <si>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</si>
  <si>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</si>
  <si>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</si>
  <si>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</si>
  <si>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</si>
  <si>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</si>
  <si>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</si>
  <si>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</si>
  <si>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</si>
  <si>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</si>
  <si>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</si>
  <si>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</si>
  <si>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</si>
  <si>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</si>
  <si>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</si>
  <si>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</si>
  <si>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</si>
  <si>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</si>
  <si>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</si>
  <si>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</si>
  <si>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</si>
  <si>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</si>
  <si>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</si>
  <si>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</si>
  <si>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</si>
  <si>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</si>
  <si>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</si>
  <si>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</si>
  <si>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</si>
  <si>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</si>
  <si>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</si>
  <si>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</si>
  <si>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</si>
  <si>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</si>
  <si>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</si>
  <si>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</si>
  <si>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</si>
  <si>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</si>
  <si>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</si>
  <si>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</si>
  <si>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</si>
  <si>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</si>
  <si>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</si>
  <si>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</si>
  <si>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</si>
  <si>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</si>
  <si>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</si>
  <si>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</si>
  <si>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</si>
  <si>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</si>
  <si>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</si>
  <si>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</si>
  <si>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</si>
  <si>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</si>
  <si>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</si>
  <si>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</si>
  <si>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</si>
  <si>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</si>
  <si>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</si>
  <si>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</si>
  <si>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</si>
  <si>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</si>
  <si>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</si>
  <si>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</si>
  <si>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</si>
  <si>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</si>
  <si>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</si>
  <si>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</si>
  <si>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</si>
  <si>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</si>
  <si>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</si>
  <si>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</si>
  <si>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</si>
  <si>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</si>
  <si>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</si>
  <si>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</si>
  <si>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</si>
  <si>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</si>
  <si>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</si>
  <si>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</si>
  <si>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</si>
  <si>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</si>
  <si>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</si>
  <si>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</si>
  <si>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</si>
  <si>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</si>
  <si>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</si>
  <si>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</si>
  <si>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</si>
  <si>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</si>
  <si>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</si>
  <si>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</si>
  <si>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</si>
  <si>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</si>
  <si>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</si>
  <si>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</si>
  <si>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</si>
  <si>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</si>
  <si>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</si>
  <si>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</si>
  <si>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</si>
  <si>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</si>
  <si>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</si>
  <si>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</si>
  <si>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</si>
  <si>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</si>
  <si>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</si>
  <si>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</si>
  <si>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</si>
  <si>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</si>
  <si>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</si>
  <si>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</si>
  <si>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</si>
  <si>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</si>
  <si>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</si>
  <si>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</si>
  <si>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</si>
  <si>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</si>
  <si>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</si>
  <si>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</si>
  <si>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</si>
  <si>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</si>
  <si>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</si>
  <si>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</si>
  <si>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</si>
  <si>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</si>
  <si>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</si>
  <si>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</si>
  <si>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</si>
  <si>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</si>
  <si>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</si>
  <si>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</si>
  <si>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</si>
  <si>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</si>
  <si>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</si>
  <si>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</si>
  <si>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</si>
  <si>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</si>
  <si>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</si>
  <si>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</si>
  <si>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</si>
  <si>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</si>
  <si>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</si>
  <si>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</si>
  <si>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</si>
  <si>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</si>
  <si>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</si>
  <si>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</si>
  <si>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</si>
  <si>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</si>
  <si>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</si>
  <si>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</si>
  <si>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</si>
  <si>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</si>
  <si>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</si>
  <si>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</si>
  <si>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</si>
  <si>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</si>
  <si>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</si>
  <si>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</si>
  <si>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</si>
  <si>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</si>
  <si>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</si>
  <si>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</si>
  <si>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</si>
  <si>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</si>
  <si>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</si>
  <si>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</si>
  <si>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</si>
  <si>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</si>
  <si>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</si>
  <si>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</si>
  <si>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</si>
  <si>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</si>
  <si>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</si>
  <si>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</si>
  <si>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</si>
  <si>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</si>
  <si>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</si>
  <si>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</si>
  <si>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</si>
  <si>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</si>
  <si>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</si>
  <si>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</si>
  <si>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</si>
  <si>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</si>
  <si>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</si>
  <si>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</si>
  <si>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</si>
  <si>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</si>
  <si>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</si>
  <si>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</si>
  <si>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</si>
  <si>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</si>
  <si>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</si>
  <si>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</si>
  <si>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</si>
  <si>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</si>
  <si>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</si>
  <si>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</si>
  <si>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</si>
  <si>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</si>
  <si>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</si>
  <si>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</si>
  <si>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</si>
  <si>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</si>
  <si>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</si>
  <si>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</si>
  <si>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</si>
  <si>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</si>
  <si>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</si>
  <si>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</si>
  <si>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</si>
  <si>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</si>
  <si>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</si>
  <si>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</si>
  <si>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</si>
  <si>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</si>
  <si>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</si>
  <si>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</si>
  <si>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</si>
  <si>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</si>
  <si>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</si>
  <si>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</si>
  <si>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</si>
  <si>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</si>
  <si>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</si>
  <si>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</si>
  <si>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</si>
  <si>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</si>
  <si>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</si>
  <si>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</si>
  <si>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</si>
  <si>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</si>
  <si>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</si>
  <si>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</si>
  <si>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</si>
  <si>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</si>
  <si>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</si>
  <si>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</si>
  <si>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</si>
  <si>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</si>
  <si>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</si>
  <si>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</si>
  <si>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</si>
  <si>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</si>
  <si>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</si>
  <si>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</si>
  <si>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</si>
  <si>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</si>
  <si>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</si>
  <si>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</si>
  <si>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</si>
  <si>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</si>
  <si>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</si>
  <si>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</si>
  <si>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</si>
  <si>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</si>
  <si>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</si>
  <si>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</si>
  <si>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</si>
  <si>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</si>
  <si>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</si>
  <si>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</si>
  <si>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</si>
  <si>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</si>
  <si>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</si>
  <si>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</si>
  <si>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</si>
  <si>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</si>
  <si>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</si>
  <si>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</si>
  <si>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</si>
  <si>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</si>
  <si>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</si>
  <si>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</si>
  <si>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</si>
  <si>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</si>
  <si>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</si>
  <si>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</si>
  <si>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</si>
  <si>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</si>
  <si>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</si>
  <si>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</si>
  <si>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</si>
  <si>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</si>
  <si>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</si>
  <si>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</si>
  <si>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</si>
  <si>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</si>
  <si>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</si>
  <si>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</si>
  <si>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</si>
  <si>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</si>
  <si>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</si>
  <si>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</si>
  <si>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</si>
  <si>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</si>
  <si>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</si>
  <si>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</si>
  <si>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</si>
  <si>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</si>
  <si>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</si>
  <si>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</si>
  <si>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</si>
  <si>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</si>
  <si>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</si>
  <si>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</si>
  <si>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</si>
  <si>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</si>
  <si>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</si>
  <si>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</si>
  <si>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</si>
  <si>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</si>
  <si>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</si>
  <si>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</si>
  <si>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</si>
  <si>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</si>
  <si>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</si>
  <si>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</si>
  <si>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</si>
  <si>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</si>
  <si>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</si>
  <si>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</si>
  <si>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</si>
  <si>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</si>
  <si>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</si>
  <si>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</si>
  <si>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</si>
  <si>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</si>
  <si>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</si>
  <si>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</si>
  <si>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</si>
  <si>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</si>
  <si>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</si>
  <si>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</si>
  <si>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</si>
  <si>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</si>
  <si>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</si>
  <si>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</si>
  <si>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</si>
  <si>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</si>
  <si>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</si>
  <si>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</si>
  <si>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</si>
  <si>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</si>
  <si>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</si>
  <si>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</si>
  <si>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</si>
  <si>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</si>
  <si>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</si>
  <si>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</si>
  <si>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</si>
  <si>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</si>
  <si>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</si>
  <si>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</si>
  <si>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</si>
  <si>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</si>
  <si>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</si>
  <si>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</si>
  <si>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</si>
  <si>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</si>
  <si>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</si>
  <si>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</si>
  <si>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</si>
  <si>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</si>
  <si>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</si>
  <si>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</si>
  <si>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</si>
  <si>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</si>
  <si>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</si>
  <si>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</si>
  <si>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</si>
  <si>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</si>
  <si>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</si>
  <si>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</si>
  <si>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</si>
  <si>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</si>
  <si>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</si>
  <si>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</si>
  <si>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</si>
  <si>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</si>
  <si>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</si>
  <si>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</si>
  <si>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</si>
  <si>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</si>
  <si>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</si>
  <si>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</si>
  <si>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</si>
  <si>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</si>
  <si>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</si>
  <si>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</si>
  <si>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</si>
  <si>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</si>
  <si>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</si>
  <si>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</si>
  <si>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</si>
  <si>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</si>
  <si>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</si>
  <si>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</si>
  <si>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</si>
  <si>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</si>
  <si>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</si>
  <si>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</si>
  <si>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</si>
  <si>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</si>
  <si>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</si>
  <si>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</si>
  <si>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</si>
  <si>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</si>
  <si>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</si>
  <si>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</si>
  <si>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</si>
  <si>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</si>
  <si>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</si>
  <si>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</si>
  <si>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</si>
  <si>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</si>
  <si>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</si>
  <si>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</si>
  <si>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</si>
  <si>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</si>
  <si>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</si>
  <si>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</si>
  <si>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</si>
  <si>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</si>
  <si>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</si>
  <si>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</si>
  <si>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</si>
  <si>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</si>
  <si>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</si>
  <si>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</si>
  <si>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</si>
  <si>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</si>
  <si>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</si>
  <si>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</si>
  <si>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</si>
  <si>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</si>
  <si>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</si>
  <si>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</si>
  <si>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</si>
  <si>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</si>
  <si>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</si>
  <si>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</si>
  <si>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</si>
  <si>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</si>
  <si>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</si>
  <si>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</si>
  <si>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</si>
  <si>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</si>
  <si>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</si>
  <si>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</si>
  <si>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</si>
  <si>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</si>
  <si>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</si>
  <si>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</si>
  <si>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</si>
  <si>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</si>
  <si>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</si>
  <si>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</si>
  <si>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</si>
  <si>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</si>
  <si>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</si>
  <si>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</si>
  <si>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</si>
  <si>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</si>
  <si>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</si>
  <si>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</si>
  <si>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</si>
  <si>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</si>
  <si>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</si>
  <si>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</si>
  <si>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</si>
  <si>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</si>
  <si>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</si>
  <si>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</si>
  <si>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</si>
  <si>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</si>
  <si>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</si>
  <si>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</si>
  <si>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</si>
  <si>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</si>
  <si>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</si>
  <si>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</si>
  <si>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</si>
  <si>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</si>
  <si>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</si>
  <si>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</si>
  <si>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</si>
  <si>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</si>
  <si>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</si>
  <si>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</si>
  <si>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</si>
  <si>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</si>
  <si>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</si>
  <si>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</si>
  <si>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</si>
  <si>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</si>
  <si>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</si>
  <si>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</si>
  <si>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</si>
  <si>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</si>
  <si>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</si>
  <si>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</si>
  <si>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</si>
  <si>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</si>
  <si>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</si>
  <si>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</si>
  <si>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</si>
  <si>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</si>
  <si>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</si>
  <si>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</si>
  <si>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</si>
  <si>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</si>
  <si>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</si>
  <si>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</si>
  <si>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</si>
  <si>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</si>
  <si>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</si>
  <si>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</si>
  <si>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</si>
  <si>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</si>
  <si>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</si>
  <si>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</si>
  <si>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</si>
  <si>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</si>
  <si>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</si>
  <si>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</si>
  <si>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</si>
  <si>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</si>
  <si>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</si>
  <si>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</si>
  <si>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</si>
  <si>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</si>
  <si>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</si>
  <si>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</si>
  <si>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</si>
  <si>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</si>
  <si>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</si>
  <si>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</si>
  <si>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</si>
  <si>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</si>
  <si>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</si>
  <si>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</si>
  <si>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</si>
  <si>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</si>
  <si>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</si>
  <si>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</si>
  <si>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</si>
  <si>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</si>
  <si>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</si>
  <si>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</si>
  <si>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</si>
  <si>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</si>
  <si>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</si>
  <si>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</si>
  <si>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</si>
  <si>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</si>
  <si>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</si>
  <si>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</si>
  <si>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</si>
  <si>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</si>
  <si>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</si>
  <si>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</si>
  <si>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</si>
  <si>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</si>
  <si>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</si>
  <si>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</si>
  <si>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</si>
  <si>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</si>
  <si>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</si>
  <si>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</si>
  <si>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</si>
  <si>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</si>
  <si>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</si>
  <si>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</si>
  <si>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</si>
  <si>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</si>
  <si>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</si>
  <si>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</si>
  <si>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</si>
  <si>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</si>
  <si>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</si>
  <si>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</si>
  <si>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</si>
  <si>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</si>
  <si>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</si>
  <si>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</si>
  <si>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</si>
  <si>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</si>
  <si>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</si>
  <si>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</si>
  <si>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</si>
  <si>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</si>
  <si>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</si>
  <si>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</si>
  <si>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</si>
  <si>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</si>
  <si>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</si>
  <si>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</si>
  <si>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</si>
  <si>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</si>
  <si>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</si>
  <si>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</si>
  <si>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</si>
  <si>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</si>
  <si>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</si>
  <si>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</si>
  <si>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</si>
  <si>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</si>
  <si>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</si>
  <si>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</si>
  <si>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</si>
  <si>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</si>
  <si>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</si>
  <si>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</si>
  <si>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</si>
  <si>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</si>
  <si>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</si>
  <si>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</si>
  <si>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</si>
  <si>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</si>
  <si>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</si>
  <si>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</si>
  <si>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</si>
  <si>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</si>
  <si>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</si>
  <si>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</si>
  <si>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</si>
  <si>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</si>
  <si>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</si>
  <si>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</si>
  <si>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</si>
  <si>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</si>
  <si>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</si>
  <si>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</si>
  <si>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</si>
  <si>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</si>
  <si>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</si>
  <si>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</si>
  <si>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</si>
  <si>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</si>
  <si>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</si>
  <si>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</si>
  <si>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</si>
  <si>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</si>
  <si>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</si>
  <si>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</si>
  <si>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</si>
  <si>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</si>
  <si>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</si>
  <si>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</si>
  <si>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</si>
  <si>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</si>
  <si>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</si>
  <si>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</si>
  <si>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</si>
  <si>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</si>
  <si>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</si>
  <si>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</si>
  <si>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</si>
  <si>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</si>
  <si>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</si>
  <si>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</si>
  <si>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</si>
  <si>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</si>
  <si>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</si>
  <si>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</si>
  <si>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</si>
  <si>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</si>
  <si>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</si>
  <si>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</si>
  <si>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</si>
  <si>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</si>
  <si>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</si>
  <si>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</si>
  <si>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</si>
  <si>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</si>
  <si>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</si>
  <si>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</si>
  <si>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</si>
  <si>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</si>
  <si>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</si>
  <si>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</si>
  <si>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</si>
  <si>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</si>
  <si>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</si>
  <si>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</si>
  <si>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</si>
  <si>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</si>
  <si>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</si>
  <si>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</si>
  <si>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</si>
  <si>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</si>
  <si>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</si>
  <si>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</si>
  <si>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</si>
  <si>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</si>
  <si>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</si>
  <si>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</si>
  <si>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</si>
  <si>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</si>
  <si>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</si>
  <si>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</si>
  <si>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</si>
  <si>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</si>
  <si>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</si>
  <si>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</si>
  <si>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</si>
  <si>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</si>
  <si>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</si>
  <si>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</si>
  <si>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</si>
  <si>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</si>
  <si>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</si>
  <si>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</si>
  <si>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</si>
  <si>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</si>
  <si>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</si>
  <si>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</si>
  <si>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</si>
  <si>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</si>
  <si>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</si>
  <si>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</si>
  <si>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</si>
  <si>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</si>
  <si>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</si>
  <si>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</si>
  <si>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</si>
  <si>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</si>
  <si>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</si>
  <si>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</si>
  <si>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</si>
  <si>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</si>
  <si>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</si>
  <si>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</si>
  <si>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</si>
  <si>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</si>
  <si>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</si>
  <si>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</si>
  <si>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</si>
  <si>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</si>
  <si>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</si>
  <si>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</si>
  <si>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</si>
  <si>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</si>
  <si>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</si>
  <si>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</si>
  <si>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</si>
  <si>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</si>
  <si>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</si>
  <si>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</si>
  <si>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</si>
  <si>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</si>
  <si>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</si>
  <si>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</si>
  <si>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</si>
  <si>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</si>
  <si>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</si>
  <si>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</si>
  <si>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</si>
  <si>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</si>
  <si>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</si>
  <si>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</si>
  <si>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</si>
  <si>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</si>
  <si>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</si>
  <si>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</si>
  <si>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</si>
  <si>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</si>
  <si>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</si>
  <si>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</si>
  <si>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</si>
  <si>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</si>
  <si>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</si>
  <si>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</si>
  <si>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</si>
  <si>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</si>
  <si>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</si>
  <si>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</si>
  <si>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</si>
  <si>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</si>
  <si>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</si>
  <si>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</si>
  <si>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</si>
  <si>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</si>
  <si>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</si>
  <si>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</si>
  <si>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</si>
  <si>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</si>
  <si>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</si>
  <si>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</si>
  <si>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</si>
  <si>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</si>
  <si>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</si>
  <si>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</si>
  <si>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</si>
  <si>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</si>
  <si>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</si>
  <si>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</si>
  <si>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</si>
  <si>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</si>
  <si>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</si>
  <si>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</si>
  <si>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</si>
  <si>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</si>
  <si>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</si>
  <si>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</si>
  <si>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</si>
  <si>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</si>
  <si>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</si>
  <si>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</si>
  <si>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</si>
  <si>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</si>
  <si>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</si>
  <si>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</si>
  <si>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</si>
  <si>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</si>
  <si>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</si>
  <si>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</si>
  <si>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</si>
  <si>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</si>
  <si>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</si>
  <si>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</si>
  <si>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</si>
  <si>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</si>
  <si>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</si>
  <si>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</si>
  <si>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</si>
  <si>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</si>
  <si>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</si>
  <si>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</si>
  <si>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</si>
  <si>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</si>
  <si>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</si>
  <si>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</si>
  <si>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</si>
  <si>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</si>
  <si>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</si>
  <si>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</si>
  <si>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</si>
  <si>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</si>
  <si>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</si>
  <si>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</si>
  <si>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</si>
  <si>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</si>
  <si>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</si>
  <si>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</si>
  <si>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</si>
  <si>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</si>
  <si>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</si>
  <si>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</si>
  <si>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</si>
  <si>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</si>
  <si>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</si>
  <si>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</si>
  <si>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</si>
  <si>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</si>
  <si>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</si>
  <si>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</si>
  <si>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</si>
  <si>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</si>
  <si>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</si>
  <si>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</si>
  <si>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</si>
  <si>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</si>
  <si>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</si>
  <si>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</si>
  <si>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</si>
  <si>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</si>
  <si>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</si>
  <si>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</si>
  <si>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</si>
  <si>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</si>
  <si>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</si>
  <si>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</si>
  <si>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</si>
  <si>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</si>
  <si>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</si>
  <si>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</si>
  <si>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</si>
  <si>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</si>
  <si>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</si>
  <si>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</si>
  <si>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</si>
  <si>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</si>
  <si>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</si>
  <si>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</si>
  <si>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</si>
  <si>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</si>
  <si>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</si>
  <si>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</si>
  <si>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</si>
  <si>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</si>
  <si>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</si>
  <si>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</si>
  <si>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</si>
  <si>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</si>
  <si>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</si>
  <si>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</si>
  <si>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</si>
  <si>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</si>
  <si>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</si>
  <si>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</si>
  <si>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</si>
  <si>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</si>
  <si>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</si>
  <si>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</si>
  <si>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</si>
  <si>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</si>
  <si>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</si>
  <si>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</si>
  <si>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</si>
  <si>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</si>
  <si>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</si>
  <si>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</si>
  <si>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</si>
  <si>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</si>
  <si>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</si>
  <si>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</si>
  <si>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</si>
  <si>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</si>
  <si>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</si>
  <si>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</si>
  <si>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</si>
  <si>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</si>
  <si>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</si>
  <si>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</si>
  <si>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</si>
  <si>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</si>
  <si>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</si>
  <si>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</si>
  <si>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</si>
  <si>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</si>
  <si>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</si>
  <si>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</si>
  <si>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</si>
  <si>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</si>
  <si>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</si>
  <si>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</si>
  <si>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</si>
  <si>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</si>
  <si>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</si>
  <si>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</si>
  <si>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</si>
  <si>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</si>
  <si>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</si>
  <si>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</si>
  <si>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</si>
  <si>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</si>
  <si>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</si>
  <si>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</si>
  <si>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</si>
  <si>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</si>
  <si>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</si>
  <si>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</si>
  <si>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</si>
  <si>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</si>
  <si>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</si>
  <si>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</si>
  <si>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</si>
  <si>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</si>
  <si>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</si>
  <si>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</si>
  <si>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</si>
  <si>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</si>
  <si>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</si>
  <si>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</si>
  <si>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</si>
  <si>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</si>
  <si>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</si>
  <si>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</si>
  <si>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</si>
  <si>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</si>
  <si>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</si>
  <si>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</si>
  <si>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</si>
  <si>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</si>
  <si>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</si>
  <si>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</si>
  <si>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</si>
  <si>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</si>
  <si>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</si>
  <si>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</si>
  <si>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</si>
  <si>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</si>
  <si>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</si>
  <si>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</si>
  <si>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</si>
  <si>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</si>
  <si>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</si>
  <si>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</si>
  <si>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</si>
  <si>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</si>
  <si>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</si>
  <si>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</si>
  <si>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</si>
  <si>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</si>
  <si>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</si>
  <si>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</si>
  <si>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</si>
  <si>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</si>
  <si>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</si>
  <si>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</si>
  <si>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</si>
  <si>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</si>
  <si>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</si>
  <si>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</si>
  <si>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</si>
  <si>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</si>
  <si>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</si>
  <si>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</si>
  <si>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</si>
  <si>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</si>
  <si>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</si>
  <si>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</si>
  <si>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</si>
  <si>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</si>
  <si>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</si>
  <si>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</si>
  <si>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</si>
  <si>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</si>
  <si>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</si>
  <si>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</si>
  <si>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</si>
  <si>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</si>
  <si>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</si>
  <si>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</si>
  <si>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</si>
  <si>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</si>
  <si>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</si>
  <si>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</si>
  <si>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</si>
  <si>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</si>
  <si>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</si>
  <si>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</si>
  <si>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</si>
  <si>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</si>
  <si>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</si>
  <si>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</si>
  <si>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</si>
  <si>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</si>
  <si>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</si>
  <si>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</si>
  <si>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</si>
  <si>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</si>
  <si>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</si>
  <si>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</si>
  <si>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</si>
  <si>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</si>
  <si>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</si>
  <si>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</si>
  <si>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</si>
  <si>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</si>
  <si>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</si>
  <si>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</si>
  <si>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</si>
  <si>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</si>
  <si>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</si>
  <si>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</si>
  <si>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</si>
  <si>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</si>
  <si>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</si>
  <si>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</si>
  <si>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</si>
  <si>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</si>
  <si>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</si>
  <si>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</si>
  <si>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</si>
  <si>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</si>
  <si>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</si>
  <si>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</si>
  <si>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</si>
  <si>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</si>
  <si>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</si>
  <si>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</si>
  <si>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</si>
  <si>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</si>
  <si>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</si>
  <si>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</si>
  <si>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</si>
  <si>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</si>
  <si>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</si>
  <si>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</si>
  <si>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</si>
  <si>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</si>
  <si>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</si>
  <si>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</si>
  <si>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</si>
  <si>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</si>
  <si>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</si>
  <si>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</si>
  <si>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</si>
  <si>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</si>
  <si>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</si>
  <si>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</si>
  <si>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</si>
  <si>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</si>
  <si>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</si>
  <si>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</si>
  <si>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</si>
  <si>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</si>
  <si>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</si>
  <si>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</si>
  <si>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</si>
  <si>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</si>
  <si>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</si>
  <si>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</si>
  <si>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</si>
  <si>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</si>
  <si>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</si>
  <si>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</si>
  <si>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</si>
  <si>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</si>
  <si>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</si>
  <si>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</si>
  <si>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</si>
  <si>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</si>
  <si>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</si>
  <si>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</si>
  <si>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</si>
  <si>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</si>
  <si>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</si>
  <si>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</si>
  <si>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</si>
  <si>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</si>
  <si>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</si>
  <si>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</si>
  <si>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</si>
  <si>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</si>
  <si>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</si>
  <si>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</si>
  <si>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</si>
  <si>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</si>
  <si>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</si>
  <si>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</si>
  <si>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</si>
  <si>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</si>
  <si>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</si>
  <si>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</si>
  <si>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</si>
  <si>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</si>
  <si>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</si>
  <si>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</si>
  <si>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</si>
  <si>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</si>
  <si>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</si>
  <si>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</si>
  <si>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</si>
  <si>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</si>
  <si>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</si>
  <si>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</si>
  <si>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</si>
  <si>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</si>
  <si>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</si>
  <si>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</si>
  <si>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</si>
  <si>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</si>
  <si>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</si>
  <si>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</si>
  <si>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</si>
  <si>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</si>
  <si>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</si>
  <si>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</si>
  <si>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</si>
  <si>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</si>
  <si>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</si>
  <si>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</si>
  <si>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</si>
  <si>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</si>
  <si>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</si>
  <si>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</si>
  <si>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</si>
  <si>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</si>
  <si>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</si>
  <si>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</si>
  <si>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</si>
  <si>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</si>
  <si>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</si>
  <si>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</si>
  <si>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</si>
  <si>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</si>
  <si>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</si>
  <si>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</si>
  <si>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</si>
  <si>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</si>
  <si>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</si>
  <si>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</si>
  <si>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</si>
  <si>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</si>
  <si>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</si>
  <si>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</si>
  <si>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</si>
  <si>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</si>
  <si>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</si>
  <si>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</si>
  <si>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</si>
  <si>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</si>
  <si>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</si>
  <si>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</si>
  <si>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</si>
  <si>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</si>
  <si>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</si>
  <si>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</si>
  <si>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</si>
  <si>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</si>
  <si>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</si>
  <si>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</si>
  <si>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</si>
  <si>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</si>
  <si>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</si>
  <si>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</si>
  <si>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</si>
  <si>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</si>
  <si>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</si>
  <si>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</si>
  <si>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</si>
  <si>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</si>
  <si>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</si>
  <si>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</si>
  <si>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</si>
  <si>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</si>
  <si>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</si>
  <si>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</si>
  <si>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</si>
  <si>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</si>
  <si>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</si>
  <si>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</si>
  <si>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</si>
  <si>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</si>
  <si>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</si>
  <si>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</si>
  <si>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</si>
  <si>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</si>
  <si>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</si>
  <si>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</si>
  <si>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</si>
  <si>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</si>
  <si>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</si>
  <si>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</si>
  <si>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</si>
  <si>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</si>
  <si>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</si>
  <si>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</si>
  <si>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</si>
  <si>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</si>
  <si>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</si>
  <si>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</si>
  <si>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</si>
  <si>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</si>
  <si>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</si>
  <si>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</si>
  <si>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</si>
  <si>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</si>
  <si>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</si>
  <si>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</si>
  <si>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</si>
  <si>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</si>
  <si>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</si>
  <si>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</si>
  <si>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</si>
  <si>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</si>
  <si>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</si>
  <si>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</si>
  <si>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</si>
  <si>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</si>
  <si>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</si>
  <si>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</si>
  <si>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</si>
  <si>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</si>
  <si>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</si>
  <si>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</si>
  <si>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</si>
  <si>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</si>
  <si>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</si>
  <si>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</si>
  <si>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</si>
  <si>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</si>
  <si>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</si>
  <si>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</si>
  <si>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</si>
  <si>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</si>
  <si>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</si>
  <si>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</si>
  <si>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</si>
  <si>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</si>
  <si>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</si>
  <si>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</si>
  <si>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</si>
  <si>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</si>
  <si>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</si>
  <si>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</si>
  <si>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</si>
  <si>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</si>
  <si>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</si>
  <si>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</si>
  <si>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</si>
  <si>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</si>
  <si>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</si>
  <si>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</si>
  <si>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</si>
  <si>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</si>
  <si>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</si>
  <si>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</si>
  <si>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</si>
  <si>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</si>
  <si>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</si>
  <si>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</si>
  <si>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</si>
  <si>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</si>
  <si>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</si>
  <si>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</si>
  <si>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</si>
  <si>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</si>
  <si>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</si>
  <si>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</si>
  <si>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</si>
  <si>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</si>
  <si>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</si>
  <si>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</si>
  <si>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</si>
  <si>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</si>
  <si>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</si>
  <si>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</si>
  <si>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</si>
  <si>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</si>
  <si>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</si>
  <si>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</si>
  <si>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</si>
  <si>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</si>
  <si>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</si>
  <si>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</si>
  <si>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</si>
  <si>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</si>
  <si>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</si>
  <si>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</si>
  <si>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</si>
  <si>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</si>
  <si>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</si>
  <si>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</si>
  <si>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</si>
  <si>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</si>
  <si>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</si>
  <si>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</si>
  <si>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</si>
  <si>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</si>
  <si>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</si>
  <si>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</si>
  <si>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</si>
  <si>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</si>
  <si>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</si>
  <si>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</si>
  <si>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</si>
  <si>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</si>
  <si>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</si>
  <si>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</si>
  <si>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</si>
  <si>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</si>
  <si>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</si>
  <si>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</si>
  <si>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</si>
  <si>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</si>
  <si>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</si>
  <si>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</si>
  <si>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</si>
  <si>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</si>
  <si>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</si>
  <si>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</si>
  <si>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</si>
  <si>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</si>
  <si>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</si>
  <si>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</si>
  <si>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</si>
  <si>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</si>
  <si>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</si>
  <si>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</si>
  <si>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</si>
  <si>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</si>
  <si>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</si>
  <si>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</si>
  <si>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</si>
  <si>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</si>
  <si>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</si>
  <si>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</si>
  <si>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</si>
  <si>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</si>
  <si>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</si>
  <si>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</si>
  <si>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</si>
  <si>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</si>
  <si>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</si>
  <si>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</si>
  <si>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</si>
  <si>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</si>
  <si>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</si>
  <si>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</si>
  <si>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</si>
  <si>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</si>
  <si>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</si>
  <si>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</si>
  <si>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</si>
  <si>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</si>
  <si>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</si>
  <si>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</si>
  <si>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</si>
  <si>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</si>
  <si>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</si>
  <si>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</si>
  <si>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</si>
  <si>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</si>
  <si>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</si>
  <si>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</si>
  <si>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</si>
  <si>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</si>
  <si>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</si>
  <si>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</si>
  <si>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</si>
  <si>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</si>
  <si>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</si>
  <si>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</si>
  <si>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</si>
  <si>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</si>
  <si>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</si>
  <si>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</si>
  <si>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</si>
  <si>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</si>
  <si>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</si>
  <si>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</si>
  <si>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</si>
  <si>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</si>
  <si>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</si>
  <si>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</si>
  <si>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</si>
  <si>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</si>
  <si>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</si>
  <si>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</si>
  <si>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</si>
  <si>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</si>
  <si>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</si>
  <si>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</si>
  <si>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</si>
  <si>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</si>
  <si>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</si>
  <si>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</si>
  <si>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</si>
  <si>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</si>
  <si>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</si>
  <si>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</si>
  <si>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</si>
  <si>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</si>
  <si>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</si>
  <si>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</si>
  <si>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</si>
  <si>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</si>
  <si>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</si>
  <si>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</si>
  <si>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</si>
  <si>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</si>
  <si>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</si>
  <si>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</si>
  <si>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</si>
  <si>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</si>
  <si>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</si>
  <si>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</si>
  <si>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</si>
  <si>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</si>
  <si>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</si>
  <si>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</si>
  <si>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</si>
  <si>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</si>
  <si>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</si>
  <si>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</si>
  <si>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</si>
  <si>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</si>
  <si>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</si>
  <si>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</si>
  <si>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</si>
  <si>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</si>
  <si>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</si>
  <si>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</si>
  <si>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</si>
  <si>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</si>
  <si>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</si>
  <si>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</si>
  <si>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</si>
  <si>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</si>
  <si>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</si>
  <si>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</si>
  <si>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</si>
  <si>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</si>
  <si>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</si>
  <si>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</si>
  <si>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</si>
  <si>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</si>
  <si>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</si>
  <si>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</si>
  <si>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</si>
  <si>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</si>
  <si>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</si>
  <si>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</si>
  <si>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</si>
  <si>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</si>
  <si>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</si>
  <si>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</si>
  <si>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</si>
  <si>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</si>
  <si>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</si>
  <si>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</si>
  <si>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</si>
  <si>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</si>
  <si>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</si>
  <si>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</si>
  <si>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</si>
  <si>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</si>
  <si>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</si>
  <si>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</si>
  <si>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</si>
  <si>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</si>
  <si>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</si>
  <si>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</si>
  <si>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</si>
  <si>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</si>
  <si>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</si>
  <si>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</si>
  <si>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</si>
  <si>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</si>
  <si>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</si>
  <si>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</si>
  <si>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</si>
  <si>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</si>
  <si>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</si>
  <si>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</si>
  <si>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</si>
  <si>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</si>
  <si>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</si>
  <si>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</si>
  <si>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</si>
  <si>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</si>
  <si>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</si>
  <si>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</si>
  <si>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</si>
  <si>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</si>
  <si>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</si>
  <si>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</si>
  <si>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</si>
  <si>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</si>
  <si>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</si>
  <si>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</si>
  <si>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</si>
  <si>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</si>
  <si>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</si>
  <si>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</si>
  <si>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</si>
  <si>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</si>
  <si>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</si>
  <si>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</si>
  <si>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</si>
  <si>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</si>
  <si>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</si>
  <si>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</si>
  <si>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</si>
  <si>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</si>
  <si>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</si>
  <si>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</si>
  <si>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</si>
  <si>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</si>
  <si>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</si>
  <si>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</si>
  <si>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</si>
  <si>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</si>
  <si>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</si>
  <si>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</si>
  <si>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</si>
  <si>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</si>
  <si>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</si>
  <si>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</si>
  <si>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</si>
  <si>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</si>
  <si>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</si>
  <si>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</si>
  <si>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</si>
  <si>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</si>
  <si>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</si>
  <si>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</si>
  <si>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</si>
  <si>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</si>
  <si>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</si>
  <si>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</si>
  <si>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</si>
  <si>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</si>
  <si>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</si>
  <si>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</si>
  <si>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</si>
  <si>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</si>
  <si>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</si>
  <si>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</si>
  <si>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</si>
  <si>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</si>
  <si>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</si>
  <si>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</si>
  <si>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</si>
  <si>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</si>
  <si>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</si>
  <si>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</si>
  <si>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</si>
  <si>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</si>
  <si>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</si>
  <si>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</si>
  <si>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</si>
  <si>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</si>
  <si>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</si>
  <si>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</si>
  <si>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</si>
  <si>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</si>
  <si>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</si>
  <si>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</si>
  <si>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</si>
  <si>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</si>
  <si>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</si>
  <si>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</si>
  <si>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</si>
  <si>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</si>
  <si>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</si>
  <si>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</si>
  <si>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</si>
  <si>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</si>
  <si>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</si>
  <si>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</si>
  <si>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</si>
  <si>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</si>
  <si>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</si>
  <si>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</si>
  <si>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</si>
  <si>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</si>
  <si>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</si>
  <si>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</si>
  <si>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</si>
  <si>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</si>
  <si>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</si>
  <si>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</si>
  <si>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</si>
  <si>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</si>
  <si>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</si>
  <si>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</si>
  <si>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</si>
  <si>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</si>
  <si>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</si>
  <si>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</si>
  <si>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</si>
  <si>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</si>
  <si>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</si>
  <si>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</si>
  <si>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</si>
  <si>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</si>
  <si>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</si>
  <si>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</si>
  <si>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</si>
  <si>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</si>
  <si>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</si>
  <si>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</si>
  <si>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</si>
  <si>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</si>
  <si>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</si>
  <si>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</si>
  <si>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</si>
  <si>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</si>
  <si>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</si>
  <si>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</si>
  <si>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</si>
  <si>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</si>
  <si>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</si>
  <si>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</si>
  <si>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</si>
  <si>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</si>
  <si>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</si>
  <si>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</si>
  <si>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</si>
  <si>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</si>
  <si>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</si>
  <si>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</si>
  <si>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</si>
  <si>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</si>
  <si>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</si>
  <si>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</si>
  <si>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</si>
  <si>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</si>
  <si>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</si>
  <si>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</si>
  <si>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</si>
  <si>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</si>
  <si>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</si>
  <si>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</si>
  <si>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</si>
  <si>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</si>
  <si>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</si>
  <si>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</si>
  <si>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</si>
  <si>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</si>
  <si>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</si>
  <si>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</si>
  <si>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</si>
  <si>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</si>
  <si>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</si>
  <si>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</si>
  <si>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</si>
  <si>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</si>
  <si>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</si>
  <si>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</si>
  <si>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</si>
  <si>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</si>
  <si>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</si>
  <si>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</si>
  <si>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</si>
  <si>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</si>
  <si>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</si>
  <si>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</si>
  <si>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</si>
  <si>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</si>
  <si>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</si>
  <si>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</si>
  <si>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</si>
  <si>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</si>
  <si>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</si>
  <si>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</si>
  <si>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</si>
  <si>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</si>
  <si>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</si>
  <si>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</si>
  <si>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</si>
  <si>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</si>
  <si>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</si>
  <si>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</si>
  <si>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</si>
  <si>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</si>
  <si>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</si>
  <si>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</si>
  <si>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</si>
  <si>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</si>
  <si>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</si>
  <si>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</si>
  <si>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</si>
  <si>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</si>
  <si>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</si>
  <si>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</si>
  <si>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</si>
  <si>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</si>
  <si>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</si>
  <si>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</si>
  <si>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</si>
  <si>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</si>
  <si>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</si>
  <si>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</si>
  <si>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</si>
  <si>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</si>
  <si>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</si>
  <si>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</si>
  <si>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</si>
  <si>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</si>
  <si>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</si>
  <si>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</si>
  <si>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</si>
  <si>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</si>
  <si>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</si>
  <si>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</si>
  <si>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</si>
  <si>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</si>
  <si>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</si>
  <si>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</si>
  <si>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</si>
  <si>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</si>
  <si>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</si>
  <si>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</si>
  <si>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</si>
  <si>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</si>
  <si>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</si>
  <si>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</si>
  <si>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</si>
  <si>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</si>
  <si>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</si>
  <si>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</si>
  <si>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</si>
  <si>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</si>
  <si>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</si>
  <si>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</si>
  <si>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</si>
  <si>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</si>
  <si>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</si>
  <si>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</si>
  <si>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</si>
  <si>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</si>
  <si>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</si>
  <si>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</si>
  <si>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</si>
  <si>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</si>
  <si>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</si>
  <si>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</si>
  <si>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</si>
  <si>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</si>
  <si>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</si>
  <si>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</si>
  <si>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</si>
  <si>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</si>
  <si>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</si>
  <si>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</si>
  <si>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</si>
  <si>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</si>
  <si>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</si>
  <si>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</si>
  <si>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</si>
  <si>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</si>
  <si>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</si>
  <si>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</si>
  <si>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</si>
  <si>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</si>
  <si>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</si>
  <si>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</si>
  <si>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</si>
  <si>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</si>
  <si>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</si>
  <si>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</si>
  <si>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</si>
  <si>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</si>
  <si>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</si>
  <si>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</si>
  <si>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</si>
  <si>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</si>
  <si>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</si>
  <si>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</si>
  <si>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</si>
  <si>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</si>
  <si>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</si>
  <si>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</si>
  <si>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</si>
  <si>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</si>
  <si>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</si>
  <si>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</si>
  <si>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</si>
  <si>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</si>
  <si>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</si>
  <si>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</si>
  <si>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</si>
  <si>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</si>
  <si>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</si>
  <si>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</si>
  <si>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</si>
  <si>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</si>
  <si>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</si>
  <si>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</si>
  <si>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</si>
  <si>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</si>
  <si>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</si>
  <si>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</si>
  <si>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</si>
  <si>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</si>
  <si>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</si>
  <si>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</si>
  <si>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</si>
  <si>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</si>
  <si>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</si>
  <si>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</si>
  <si>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</si>
  <si>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</si>
  <si>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</si>
  <si>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</si>
  <si>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</si>
  <si>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</si>
  <si>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</si>
  <si>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</si>
  <si>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</si>
  <si>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</si>
  <si>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</si>
  <si>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</si>
  <si>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</si>
  <si>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</si>
  <si>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</si>
  <si>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</si>
  <si>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</si>
  <si>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</si>
  <si>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</si>
  <si>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</si>
  <si>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</si>
  <si>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</si>
  <si>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</si>
  <si>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</si>
  <si>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</si>
  <si>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</si>
  <si>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</si>
  <si>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</si>
  <si>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</si>
  <si>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</si>
  <si>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</si>
  <si>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</si>
  <si>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</si>
  <si>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</si>
  <si>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</si>
  <si>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</si>
  <si>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</si>
  <si>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</si>
  <si>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</si>
  <si>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</si>
  <si>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</si>
  <si>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</si>
  <si>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</si>
  <si>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</si>
  <si>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</si>
  <si>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</si>
  <si>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</si>
  <si>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</si>
  <si>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</si>
  <si>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</si>
  <si>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</si>
  <si>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</si>
  <si>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</si>
  <si>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</si>
  <si>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</si>
  <si>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</si>
  <si>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</si>
  <si>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</si>
  <si>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</si>
  <si>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</si>
  <si>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</si>
  <si>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</si>
  <si>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</si>
  <si>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</si>
  <si>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</si>
  <si>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</si>
  <si>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</si>
  <si>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</si>
  <si>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</si>
  <si>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</si>
  <si>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</si>
  <si>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</si>
  <si>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</si>
  <si>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</si>
  <si>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</si>
  <si>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</si>
  <si>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</si>
  <si>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</si>
  <si>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</si>
  <si>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</si>
  <si>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</si>
  <si>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</si>
  <si>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</si>
  <si>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</si>
  <si>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</si>
  <si>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</si>
  <si>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</si>
  <si>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</si>
  <si>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</si>
  <si>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</si>
  <si>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</si>
  <si>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</si>
  <si>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</si>
  <si>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</si>
  <si>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</si>
  <si>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</si>
  <si>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</si>
  <si>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</si>
  <si>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</si>
  <si>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</si>
  <si>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</si>
  <si>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</si>
  <si>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</si>
  <si>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</si>
  <si>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</si>
  <si>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</si>
  <si>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</si>
  <si>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</si>
  <si>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</si>
  <si>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</si>
  <si>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</si>
  <si>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</si>
  <si>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</si>
  <si>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</si>
  <si>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</si>
  <si>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</si>
  <si>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</si>
  <si>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</si>
  <si>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</si>
  <si>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</si>
  <si>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</si>
  <si>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</si>
  <si>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</si>
  <si>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</si>
  <si>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</si>
  <si>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</si>
  <si>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</si>
  <si>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</si>
  <si>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</si>
  <si>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</si>
  <si>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</si>
  <si>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</si>
  <si>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</si>
  <si>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</si>
  <si>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</si>
  <si>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</si>
  <si>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</si>
  <si>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</si>
  <si>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</si>
  <si>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</si>
  <si>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</si>
  <si>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</si>
  <si>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</si>
  <si>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</si>
  <si>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</si>
  <si>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</si>
  <si>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</si>
  <si>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</si>
  <si>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</si>
  <si>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</si>
  <si>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</si>
  <si>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</si>
  <si>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</si>
  <si>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</si>
  <si>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</si>
  <si>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</si>
  <si>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</si>
  <si>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</si>
  <si>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</si>
  <si>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</si>
  <si>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</si>
  <si>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</si>
  <si>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</si>
  <si>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</si>
  <si>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</si>
  <si>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</si>
  <si>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</si>
  <si>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</si>
  <si>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</si>
  <si>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</si>
  <si>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</si>
  <si>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</si>
  <si>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</si>
  <si>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</si>
  <si>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</si>
  <si>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</si>
  <si>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</si>
  <si>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</si>
  <si>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</si>
  <si>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</si>
  <si>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</si>
  <si>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</si>
  <si>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</si>
  <si>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</si>
  <si>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</si>
  <si>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</si>
  <si>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</si>
  <si>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</si>
  <si>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</si>
  <si>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</si>
  <si>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</si>
  <si>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</si>
  <si>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</si>
  <si>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</si>
  <si>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</si>
  <si>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</si>
  <si>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</si>
  <si>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</si>
  <si>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</si>
  <si>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</si>
  <si>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</si>
  <si>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</si>
  <si>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</si>
  <si>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</si>
  <si>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</si>
  <si>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</si>
  <si>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</si>
  <si>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</si>
  <si>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</si>
  <si>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</si>
  <si>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</si>
  <si>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</si>
  <si>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</si>
  <si>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</si>
  <si>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</si>
  <si>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</si>
  <si>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</si>
  <si>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</si>
  <si>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</si>
  <si>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</si>
  <si>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</si>
  <si>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</si>
  <si>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</si>
  <si>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</si>
  <si>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</si>
  <si>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</si>
  <si>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</si>
  <si>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</si>
  <si>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</si>
  <si>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</si>
  <si>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</si>
  <si>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</si>
  <si>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</si>
  <si>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</si>
  <si>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</si>
  <si>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</si>
  <si>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</si>
  <si>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</si>
  <si>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</si>
  <si>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</si>
  <si>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</si>
  <si>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</si>
  <si>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</si>
  <si>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</si>
  <si>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</si>
  <si>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</si>
  <si>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</si>
  <si>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</si>
  <si>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</si>
  <si>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</si>
  <si>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</si>
  <si>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</si>
  <si>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</si>
  <si>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</si>
  <si>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</si>
  <si>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</si>
  <si>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</si>
  <si>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</si>
  <si>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</si>
  <si>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</si>
  <si>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</si>
  <si>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</si>
  <si>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</si>
  <si>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</si>
  <si>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</si>
  <si>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</si>
  <si>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</si>
  <si>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</si>
  <si>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</si>
  <si>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</si>
  <si>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</si>
  <si>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</si>
  <si>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</si>
  <si>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</si>
  <si>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</si>
  <si>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</si>
  <si>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</si>
  <si>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</si>
  <si>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</si>
  <si>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</si>
  <si>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</si>
  <si>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</si>
  <si>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</si>
  <si>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</si>
  <si>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</si>
  <si>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</si>
  <si>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</si>
  <si>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</si>
  <si>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</si>
  <si>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</si>
  <si>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</si>
  <si>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</si>
  <si>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</si>
  <si>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</si>
  <si>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</si>
  <si>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</si>
  <si>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</si>
  <si>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</si>
  <si>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</si>
  <si>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</si>
  <si>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</si>
  <si>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</si>
  <si>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</si>
  <si>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</si>
  <si>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</si>
  <si>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</si>
  <si>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</si>
  <si>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</si>
  <si>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</si>
  <si>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</si>
  <si>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</si>
  <si>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</si>
  <si>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</si>
  <si>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</si>
  <si>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</si>
  <si>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</si>
  <si>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</si>
  <si>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</si>
  <si>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</si>
  <si>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</si>
  <si>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</si>
  <si>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</si>
  <si>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</si>
  <si>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</si>
  <si>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</si>
  <si>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</si>
  <si>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</si>
  <si>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</si>
  <si>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</si>
  <si>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</si>
  <si>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</si>
  <si>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</si>
  <si>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</si>
  <si>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</si>
  <si>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</si>
  <si>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</si>
  <si>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</si>
  <si>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</si>
  <si>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</si>
  <si>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</si>
  <si>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</si>
  <si>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</si>
  <si>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</si>
  <si>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</si>
  <si>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</si>
  <si>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</si>
  <si>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</si>
  <si>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</si>
  <si>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</si>
  <si>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</si>
  <si>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</si>
  <si>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</si>
  <si>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</si>
  <si>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</si>
  <si>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</si>
  <si>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</si>
  <si>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</si>
  <si>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</si>
  <si>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</si>
  <si>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</si>
  <si>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</si>
  <si>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</si>
  <si>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</si>
  <si>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</si>
  <si>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</si>
  <si>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</si>
  <si>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</si>
  <si>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</si>
  <si>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</si>
  <si>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</si>
  <si>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</si>
  <si>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</si>
  <si>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</si>
  <si>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</si>
  <si>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</si>
  <si>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</si>
  <si>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</si>
  <si>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</si>
  <si>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</si>
  <si>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</si>
  <si>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</si>
  <si>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</si>
  <si>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</si>
  <si>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</si>
  <si>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</si>
  <si>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</si>
  <si>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</si>
  <si>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</si>
  <si>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</si>
  <si>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</si>
  <si>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</si>
  <si>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</si>
  <si>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</si>
  <si>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</si>
  <si>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</si>
  <si>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</si>
  <si>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</si>
  <si>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</si>
  <si>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</si>
  <si>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</si>
  <si>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</si>
  <si>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</si>
  <si>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</si>
  <si>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</si>
  <si>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</si>
  <si>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</si>
  <si>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</si>
  <si>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</si>
  <si>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</si>
  <si>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</si>
  <si>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</si>
  <si>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</si>
  <si>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</si>
  <si>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</si>
  <si>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</si>
  <si>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</si>
  <si>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</si>
  <si>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</si>
  <si>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</si>
  <si>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</si>
  <si>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</si>
  <si>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</si>
  <si>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</si>
  <si>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</si>
  <si>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</si>
  <si>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</si>
  <si>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</si>
  <si>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</si>
  <si>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</si>
  <si>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</si>
  <si>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</si>
  <si>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</si>
  <si>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</si>
  <si>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</si>
  <si>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</si>
  <si>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</si>
  <si>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</si>
  <si>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</si>
  <si>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</si>
  <si>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</si>
  <si>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</si>
  <si>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</si>
  <si>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</si>
  <si>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</si>
  <si>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</si>
  <si>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</si>
  <si>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</si>
  <si>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</si>
  <si>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</si>
  <si>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</si>
  <si>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</si>
  <si>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</si>
  <si>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</si>
  <si>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</si>
  <si>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</si>
  <si>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</si>
  <si>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</si>
  <si>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</si>
  <si>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</si>
  <si>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</si>
  <si>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</si>
  <si>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</si>
  <si>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</si>
  <si>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</si>
  <si>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</si>
  <si>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</si>
  <si>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</si>
  <si>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</si>
  <si>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</si>
  <si>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</si>
  <si>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</si>
  <si>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</si>
  <si>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</si>
  <si>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</si>
  <si>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</si>
  <si>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</si>
  <si>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</si>
  <si>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</si>
  <si>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</si>
  <si>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</si>
  <si>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</si>
  <si>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</si>
  <si>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</si>
  <si>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</si>
  <si>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</si>
  <si>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</si>
  <si>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</si>
  <si>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</si>
  <si>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</si>
  <si>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</si>
  <si>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</si>
  <si>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</si>
  <si>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</si>
  <si>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</si>
  <si>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</si>
  <si>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</si>
  <si>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</si>
  <si>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</si>
  <si>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</si>
  <si>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</si>
  <si>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</si>
  <si>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</si>
  <si>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</si>
  <si>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</si>
  <si>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</si>
  <si>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</si>
  <si>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</si>
  <si>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</si>
  <si>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</si>
  <si>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</si>
  <si>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</si>
  <si>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</si>
  <si>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</si>
  <si>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</si>
  <si>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</si>
  <si>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</si>
  <si>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</si>
  <si>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</si>
  <si>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</si>
  <si>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</si>
  <si>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</si>
  <si>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</si>
  <si>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</si>
  <si>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</si>
  <si>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</si>
  <si>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</si>
  <si>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</si>
  <si>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</si>
  <si>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</si>
  <si>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</si>
  <si>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</si>
  <si>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</si>
  <si>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</si>
  <si>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</si>
  <si>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</si>
  <si>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</si>
  <si>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</si>
  <si>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</si>
  <si>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</si>
  <si>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</si>
  <si>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</si>
  <si>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</si>
  <si>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</si>
  <si>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</si>
  <si>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</si>
  <si>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</si>
  <si>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</si>
  <si>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</si>
  <si>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</si>
  <si>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</si>
  <si>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</si>
  <si>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</si>
  <si>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</si>
  <si>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</si>
  <si>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</si>
  <si>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</si>
  <si>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</si>
  <si>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</si>
  <si>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</si>
  <si>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</si>
  <si>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</si>
  <si>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</si>
  <si>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</si>
  <si>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</si>
  <si>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</si>
  <si>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</si>
  <si>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</si>
  <si>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</si>
  <si>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</si>
  <si>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</si>
  <si>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</si>
  <si>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</si>
  <si>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</si>
  <si>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</si>
  <si>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</si>
  <si>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</si>
  <si>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</si>
  <si>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</si>
  <si>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</si>
  <si>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</si>
  <si>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</si>
  <si>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</si>
  <si>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</si>
  <si>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</si>
  <si>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</si>
  <si>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</si>
  <si>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</si>
  <si>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</si>
  <si>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</si>
  <si>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</si>
  <si>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</si>
  <si>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</si>
  <si>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</si>
  <si>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</si>
  <si>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</si>
  <si>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</si>
  <si>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</si>
  <si>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</si>
  <si>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</si>
  <si>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</si>
  <si>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</si>
  <si>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</si>
  <si>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</si>
  <si>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</si>
  <si>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</si>
  <si>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</si>
  <si>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</si>
  <si>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</si>
  <si>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</si>
  <si>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</si>
  <si>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</si>
  <si>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</si>
  <si>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</si>
  <si>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</si>
  <si>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</si>
  <si>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</si>
  <si>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</si>
  <si>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</si>
  <si>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</si>
  <si>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</si>
  <si>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</si>
  <si>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</si>
  <si>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</si>
  <si>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</si>
  <si>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</si>
  <si>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</si>
  <si>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</si>
  <si>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</si>
  <si>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</si>
  <si>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</si>
  <si>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</si>
  <si>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</si>
  <si>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</si>
  <si>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</si>
  <si>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</si>
  <si>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</si>
  <si>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</si>
  <si>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</si>
  <si>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</si>
  <si>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</si>
  <si>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</si>
  <si>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</si>
  <si>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</si>
  <si>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</si>
  <si>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</si>
  <si>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</si>
  <si>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</si>
  <si>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</si>
  <si>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</si>
  <si>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</si>
  <si>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</si>
  <si>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</si>
  <si>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</si>
  <si>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</si>
  <si>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</si>
  <si>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</si>
  <si>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</si>
  <si>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</si>
  <si>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</si>
  <si>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</si>
  <si>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</si>
  <si>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</si>
  <si>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</si>
  <si>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</si>
  <si>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</si>
  <si>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</si>
  <si>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</si>
  <si>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</si>
  <si>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</si>
  <si>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</si>
  <si>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</si>
  <si>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</si>
  <si>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</si>
  <si>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</si>
  <si>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</si>
  <si>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</si>
  <si>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</si>
  <si>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</si>
  <si>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</si>
  <si>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</si>
  <si>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</si>
  <si>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</si>
  <si>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</si>
  <si>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</si>
  <si>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</si>
  <si>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</si>
  <si>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</si>
  <si>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</si>
  <si>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</si>
  <si>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</si>
  <si>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</si>
  <si>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</si>
  <si>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</si>
  <si>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</si>
  <si>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</si>
  <si>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</si>
  <si>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</si>
  <si>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</si>
  <si>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</si>
  <si>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</si>
  <si>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</si>
  <si>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</si>
  <si>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</si>
  <si>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</si>
  <si>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</si>
  <si>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</si>
  <si>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</si>
  <si>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</si>
  <si>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</si>
  <si>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</si>
  <si>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</si>
  <si>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</si>
  <si>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</si>
  <si>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</si>
  <si>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</si>
  <si>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</si>
  <si>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</si>
  <si>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</si>
  <si>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</si>
  <si>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</si>
  <si>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</si>
  <si>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</si>
  <si>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</si>
  <si>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</si>
  <si>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</si>
  <si>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</si>
  <si>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</si>
  <si>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</si>
  <si>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</si>
  <si>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</si>
  <si>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</si>
  <si>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</si>
  <si>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</si>
  <si>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</si>
  <si>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</si>
  <si>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</si>
  <si>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</si>
  <si>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</si>
  <si>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</si>
  <si>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</si>
  <si>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</si>
  <si>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</si>
  <si>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</si>
  <si>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</si>
  <si>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</si>
  <si>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</si>
  <si>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</si>
  <si>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</si>
  <si>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</si>
  <si>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</si>
  <si>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</si>
  <si>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</si>
  <si>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</si>
  <si>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</si>
  <si>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</si>
  <si>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</si>
  <si>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</si>
  <si>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</si>
  <si>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</si>
  <si>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</si>
  <si>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</si>
  <si>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</si>
  <si>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</si>
  <si>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</si>
  <si>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</si>
  <si>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</si>
  <si>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</si>
  <si>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</si>
  <si>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</si>
  <si>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</si>
  <si>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</si>
  <si>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</si>
  <si>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</si>
  <si>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</si>
  <si>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</si>
  <si>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</si>
  <si>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</si>
  <si>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</si>
  <si>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</si>
  <si>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</si>
  <si>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</si>
  <si>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</si>
  <si>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</si>
  <si>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</si>
  <si>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</si>
  <si>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</si>
  <si>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</si>
  <si>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</si>
  <si>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</si>
  <si>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</si>
  <si>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</si>
  <si>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</si>
  <si>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</si>
  <si>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</si>
  <si>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</si>
  <si>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</si>
  <si>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</si>
  <si>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</si>
  <si>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</si>
  <si>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</si>
  <si>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</si>
  <si>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</si>
  <si>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</si>
  <si>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</si>
  <si>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</si>
  <si>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</si>
  <si>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</si>
  <si>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</si>
  <si>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</si>
  <si>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</si>
  <si>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</si>
  <si>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</si>
  <si>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</si>
  <si>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</si>
  <si>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</si>
  <si>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</si>
  <si>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</si>
  <si>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</si>
  <si>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</si>
  <si>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</si>
  <si>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</si>
  <si>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</si>
  <si>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</si>
  <si>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</si>
  <si>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</si>
  <si>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</si>
  <si>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</si>
  <si>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</si>
  <si>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</si>
  <si>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</si>
  <si>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</si>
  <si>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</si>
  <si>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</si>
  <si>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</si>
  <si>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</si>
  <si>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</si>
  <si>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</si>
  <si>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</si>
  <si>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</si>
  <si>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</si>
  <si>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</si>
  <si>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</si>
  <si>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</si>
  <si>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</si>
  <si>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</si>
  <si>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</si>
  <si>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</si>
  <si>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</si>
  <si>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</si>
  <si>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</si>
  <si>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</si>
  <si>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</si>
  <si>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</si>
  <si>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</si>
  <si>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</si>
  <si>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</si>
  <si>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</si>
  <si>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</si>
  <si>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</si>
  <si>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</si>
  <si>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</si>
  <si>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</si>
  <si>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</si>
  <si>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</si>
  <si>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</si>
  <si>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</si>
  <si>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</si>
  <si>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</si>
  <si>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</si>
  <si>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</si>
  <si>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</si>
  <si>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</si>
  <si>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</si>
  <si>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</si>
  <si>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</si>
  <si>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</si>
  <si>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</si>
  <si>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</si>
  <si>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</si>
  <si>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</si>
  <si>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</si>
  <si>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</si>
  <si>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</si>
  <si>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</si>
  <si>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</si>
  <si>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</si>
  <si>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</si>
  <si>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</si>
  <si>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</si>
  <si>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</si>
  <si>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</si>
  <si>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</si>
  <si>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</si>
  <si>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</si>
  <si>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</si>
  <si>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</si>
  <si>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</si>
  <si>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</si>
  <si>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</si>
  <si>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</si>
  <si>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</si>
  <si>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</si>
  <si>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</si>
  <si>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</si>
  <si>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</si>
  <si>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</si>
  <si>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</si>
  <si>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</si>
  <si>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</si>
  <si>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</si>
  <si>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</si>
  <si>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</si>
  <si>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</si>
  <si>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</si>
  <si>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</si>
  <si>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</si>
  <si>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</si>
  <si>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</si>
  <si>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</si>
  <si>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</si>
  <si>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</si>
  <si>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</si>
  <si>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</si>
  <si>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</si>
  <si>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</si>
  <si>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</si>
  <si>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</si>
  <si>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</si>
  <si>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</si>
  <si>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</si>
  <si>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</si>
  <si>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</si>
  <si>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</si>
  <si>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</si>
  <si>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</si>
  <si>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</si>
  <si>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</si>
  <si>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</si>
  <si>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</si>
  <si>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</si>
  <si>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</si>
  <si>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</si>
  <si>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</si>
  <si>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</si>
  <si>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</si>
  <si>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</si>
  <si>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</si>
  <si>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</si>
  <si>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</si>
  <si>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</si>
  <si>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</si>
  <si>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</si>
  <si>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</si>
  <si>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</si>
  <si>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</si>
  <si>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</si>
  <si>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</si>
  <si>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</si>
  <si>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</si>
  <si>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</si>
  <si>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</si>
  <si>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</si>
  <si>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</si>
  <si>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</si>
  <si>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</si>
  <si>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</si>
  <si>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</si>
  <si>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</si>
  <si>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</si>
  <si>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</si>
  <si>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</si>
  <si>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</si>
  <si>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</si>
  <si>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</si>
  <si>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</si>
  <si>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</si>
  <si>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</si>
  <si>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</si>
  <si>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</si>
  <si>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</si>
  <si>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</si>
  <si>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</si>
  <si>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</si>
  <si>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</si>
  <si>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</si>
  <si>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</si>
  <si>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</si>
  <si>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</si>
  <si>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</si>
  <si>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</si>
  <si>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</si>
  <si>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</si>
  <si>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</si>
  <si>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</si>
  <si>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</si>
  <si>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</si>
  <si>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</si>
  <si>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</si>
  <si>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</si>
  <si>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</si>
  <si>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</si>
  <si>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</si>
  <si>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</si>
  <si>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</si>
  <si>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</si>
  <si>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</si>
  <si>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</si>
  <si>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</si>
  <si>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</si>
  <si>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</si>
  <si>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</si>
  <si>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</si>
  <si>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</si>
  <si>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</si>
  <si>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</si>
  <si>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</si>
  <si>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</si>
  <si>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</si>
  <si>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</si>
  <si>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</si>
  <si>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</si>
  <si>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</si>
  <si>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</si>
  <si>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</si>
  <si>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</si>
  <si>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</si>
  <si>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</si>
  <si>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</si>
  <si>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</si>
  <si>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</si>
  <si>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</si>
  <si>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</si>
  <si>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</si>
  <si>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</si>
  <si>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</si>
  <si>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</si>
  <si>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</si>
  <si>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</si>
  <si>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</si>
  <si>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</si>
  <si>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</si>
  <si>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</si>
  <si>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</si>
  <si>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</si>
  <si>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</si>
  <si>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</si>
  <si>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</si>
  <si>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</si>
  <si>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</si>
  <si>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</si>
  <si>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</si>
  <si>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</si>
  <si>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</si>
  <si>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</si>
  <si>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</si>
  <si>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</si>
  <si>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</si>
  <si>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</si>
  <si>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</si>
  <si>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</si>
  <si>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</si>
  <si>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</si>
  <si>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</si>
  <si>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</si>
  <si>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</si>
  <si>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</si>
  <si>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</si>
  <si>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</si>
  <si>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</si>
  <si>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</si>
  <si>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</si>
  <si>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</si>
  <si>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</si>
  <si>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</si>
  <si>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</si>
  <si>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</si>
  <si>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</si>
  <si>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</si>
  <si>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</si>
  <si>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</si>
  <si>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</si>
  <si>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</si>
  <si>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</si>
  <si>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</si>
  <si>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</si>
  <si>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</si>
  <si>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</si>
  <si>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</si>
  <si>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</si>
  <si>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</si>
  <si>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</si>
  <si>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</si>
  <si>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</si>
  <si>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</si>
  <si>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</si>
  <si>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</si>
  <si>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</si>
  <si>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</si>
  <si>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</si>
  <si>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</si>
  <si>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</si>
  <si>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</si>
  <si>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</si>
  <si>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</si>
  <si>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</si>
  <si>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</si>
  <si>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</si>
  <si>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</si>
  <si>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</si>
  <si>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</si>
  <si>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</si>
  <si>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</si>
  <si>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</si>
  <si>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</si>
  <si>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</si>
  <si>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</si>
  <si>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</si>
  <si>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</si>
  <si>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</si>
  <si>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</si>
  <si>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</si>
  <si>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</si>
  <si>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</si>
  <si>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</si>
  <si>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</si>
  <si>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</si>
  <si>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</si>
  <si>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</si>
  <si>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</si>
  <si>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</si>
  <si>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</si>
  <si>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</si>
  <si>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</si>
  <si>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</si>
  <si>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</si>
  <si>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</si>
  <si>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</si>
  <si>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</si>
  <si>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</si>
  <si>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</si>
  <si>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</si>
  <si>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</si>
  <si>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</si>
  <si>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</si>
  <si>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</si>
  <si>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</si>
  <si>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</si>
  <si>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</si>
  <si>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</si>
  <si>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</si>
  <si>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</si>
  <si>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</si>
  <si>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</si>
  <si>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</si>
  <si>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</si>
  <si>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</si>
  <si>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</si>
  <si>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</si>
  <si>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</si>
  <si>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</si>
  <si>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</si>
  <si>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</si>
  <si>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</si>
  <si>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</si>
  <si>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</si>
  <si>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</si>
  <si>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</si>
  <si>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</si>
  <si>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</si>
  <si>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</si>
  <si>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</si>
  <si>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</si>
  <si>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</si>
  <si>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</si>
  <si>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</si>
  <si>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</si>
  <si>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</si>
  <si>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</si>
  <si>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</si>
  <si>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</si>
  <si>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</si>
  <si>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</si>
  <si>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</si>
  <si>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</si>
  <si>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</si>
  <si>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</si>
  <si>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</si>
  <si>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</si>
  <si>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</si>
  <si>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</si>
  <si>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</si>
  <si>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</si>
  <si>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</si>
  <si>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</si>
  <si>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</si>
  <si>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</si>
  <si>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</si>
  <si>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</si>
  <si>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</si>
  <si>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</si>
  <si>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</si>
  <si>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</si>
  <si>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</si>
  <si>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</si>
  <si>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</si>
  <si>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</si>
  <si>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</si>
  <si>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</si>
  <si>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</si>
  <si>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</si>
  <si>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</si>
  <si>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</si>
  <si>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</si>
  <si>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</si>
  <si>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</si>
  <si>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</si>
  <si>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</si>
  <si>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</si>
  <si>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</si>
  <si>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</si>
  <si>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</si>
  <si>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</si>
  <si>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</si>
  <si>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</si>
  <si>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</si>
  <si>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</si>
  <si>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</si>
  <si>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</si>
  <si>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</si>
  <si>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</si>
  <si>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</si>
  <si>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</si>
  <si>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</si>
  <si>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</si>
  <si>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</si>
  <si>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</si>
  <si>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</si>
  <si>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</si>
  <si>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</si>
  <si>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</si>
  <si>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</si>
  <si>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</si>
  <si>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</si>
  <si>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</si>
  <si>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</si>
  <si>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</si>
  <si>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</si>
  <si>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</si>
  <si>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</si>
  <si>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</si>
  <si>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</si>
  <si>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</si>
  <si>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</si>
  <si>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</si>
  <si>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</si>
  <si>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</si>
  <si>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</si>
  <si>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</si>
  <si>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</si>
  <si>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</si>
  <si>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</si>
  <si>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</si>
  <si>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</si>
  <si>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</si>
  <si>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</si>
  <si>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</si>
  <si>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</si>
  <si>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</si>
  <si>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</si>
  <si>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</si>
  <si>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</si>
  <si>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</si>
  <si>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</si>
  <si>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</si>
  <si>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</si>
  <si>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</si>
  <si>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</si>
  <si>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</si>
  <si>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</si>
  <si>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</si>
  <si>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</si>
  <si>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</si>
  <si>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</si>
  <si>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</si>
  <si>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</si>
  <si>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</si>
  <si>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</si>
  <si>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</si>
  <si>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</si>
  <si>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</si>
  <si>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</si>
  <si>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</si>
  <si>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</si>
  <si>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</si>
  <si>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</si>
  <si>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</si>
  <si>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</si>
  <si>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</si>
  <si>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</si>
  <si>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</si>
  <si>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</si>
  <si>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</si>
  <si>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</si>
  <si>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</si>
  <si>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</si>
  <si>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</si>
  <si>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</si>
  <si>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</si>
  <si>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</si>
  <si>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</si>
  <si>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</si>
  <si>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</si>
  <si>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</si>
  <si>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</si>
  <si>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</si>
  <si>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</si>
  <si>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</si>
  <si>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</si>
  <si>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</si>
  <si>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</si>
  <si>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</si>
  <si>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</si>
  <si>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</si>
  <si>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</si>
  <si>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</si>
  <si>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</si>
  <si>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</si>
  <si>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</si>
  <si>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</si>
  <si>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</si>
  <si>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</si>
  <si>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</si>
  <si>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</si>
  <si>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</si>
  <si>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</si>
  <si>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</si>
  <si>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</si>
  <si>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</si>
  <si>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</si>
  <si>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</si>
  <si>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</si>
  <si>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</si>
  <si>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</si>
  <si>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</si>
  <si>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</si>
  <si>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</si>
  <si>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</si>
  <si>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</si>
  <si>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</si>
  <si>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</si>
  <si>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</si>
  <si>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</si>
  <si>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</si>
  <si>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</si>
  <si>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</si>
  <si>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</si>
  <si>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</si>
  <si>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</si>
  <si>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</si>
  <si>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</si>
  <si>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</si>
  <si>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</si>
  <si>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</si>
  <si>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</si>
  <si>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</si>
  <si>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</si>
  <si>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</si>
  <si>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</si>
  <si>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</si>
  <si>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</si>
  <si>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</si>
  <si>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</si>
  <si>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</si>
  <si>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</si>
  <si>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</si>
  <si>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</si>
  <si>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</si>
  <si>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</si>
  <si>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</si>
  <si>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</si>
  <si>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</si>
  <si>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</si>
  <si>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</si>
  <si>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</si>
  <si>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</si>
  <si>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</si>
  <si>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</si>
  <si>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</si>
  <si>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</si>
  <si>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</si>
  <si>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</si>
  <si>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</si>
  <si>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</si>
  <si>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</si>
  <si>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</si>
  <si>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</si>
  <si>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</si>
  <si>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</si>
  <si>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</si>
  <si>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</si>
  <si>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</si>
  <si>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</si>
  <si>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</si>
  <si>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</si>
  <si>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</si>
  <si>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</si>
  <si>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</si>
  <si>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</si>
  <si>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</si>
  <si>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</si>
  <si>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</si>
  <si>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</si>
  <si>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</si>
  <si>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</si>
  <si>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</si>
  <si>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</si>
  <si>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</si>
  <si>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</si>
  <si>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</si>
  <si>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</si>
  <si>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</si>
  <si>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</si>
  <si>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</si>
  <si>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</si>
  <si>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</si>
  <si>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</si>
  <si>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</si>
  <si>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</si>
  <si>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</si>
  <si>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</si>
  <si>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</si>
  <si>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</si>
  <si>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</si>
  <si>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</si>
  <si>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</si>
  <si>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</si>
  <si>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</si>
  <si>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</si>
  <si>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</si>
  <si>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</si>
  <si>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</si>
  <si>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</si>
  <si>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</si>
  <si>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</si>
  <si>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</si>
  <si>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</si>
  <si>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</si>
  <si>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</si>
  <si>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</si>
  <si>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</si>
  <si>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</si>
  <si>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</si>
  <si>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</si>
  <si>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</si>
  <si>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</si>
  <si>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</si>
  <si>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</si>
  <si>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</si>
  <si>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</si>
  <si>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</si>
  <si>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</si>
  <si>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</si>
  <si>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</si>
  <si>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</si>
  <si>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</si>
  <si>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</si>
  <si>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</si>
  <si>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</si>
  <si>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</si>
  <si>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</si>
  <si>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</si>
  <si>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</si>
  <si>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</si>
  <si>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</si>
  <si>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</si>
  <si>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</si>
  <si>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</si>
  <si>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</si>
  <si>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</si>
  <si>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</si>
  <si>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</si>
  <si>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</si>
  <si>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</si>
  <si>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</si>
  <si>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</si>
  <si>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</si>
  <si>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</si>
  <si>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</si>
  <si>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</si>
  <si>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</si>
  <si>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</si>
  <si>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</si>
  <si>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</si>
  <si>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</si>
  <si>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</si>
  <si>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</si>
  <si>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</si>
  <si>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</si>
  <si>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</si>
  <si>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</si>
  <si>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</si>
  <si>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</si>
  <si>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</si>
  <si>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</si>
  <si>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</si>
  <si>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</si>
  <si>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</si>
  <si>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</si>
  <si>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</si>
  <si>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</si>
  <si>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</si>
  <si>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</si>
  <si>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</si>
  <si>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</si>
  <si>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</si>
  <si>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</si>
  <si>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</si>
  <si>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</si>
  <si>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</si>
  <si>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</si>
  <si>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</si>
  <si>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</si>
  <si>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</si>
  <si>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</si>
  <si>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</si>
  <si>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</si>
  <si>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</si>
  <si>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</si>
  <si>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</si>
  <si>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</si>
  <si>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</si>
  <si>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</si>
  <si>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</si>
  <si>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</si>
  <si>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</si>
  <si>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</si>
  <si>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</si>
  <si>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</si>
  <si>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</si>
  <si>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</si>
  <si>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</si>
  <si>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</si>
  <si>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</si>
  <si>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</si>
  <si>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</si>
  <si>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</si>
  <si>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</si>
  <si>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</si>
  <si>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</si>
  <si>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</si>
  <si>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</si>
  <si>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</si>
  <si>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</si>
  <si>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</si>
  <si>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</si>
  <si>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</si>
  <si>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</si>
  <si>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</si>
  <si>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</si>
  <si>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</si>
  <si>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</si>
  <si>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</si>
  <si>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</si>
  <si>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</si>
  <si>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</si>
  <si>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</si>
  <si>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</si>
  <si>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</si>
  <si>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</si>
  <si>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</si>
  <si>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</si>
  <si>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</si>
  <si>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</si>
  <si>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</si>
  <si>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</si>
  <si>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</si>
  <si>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</si>
  <si>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</si>
  <si>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</si>
  <si>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</si>
  <si>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</si>
  <si>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</si>
  <si>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</si>
  <si>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</si>
  <si>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</si>
  <si>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</si>
  <si>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</si>
  <si>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</si>
  <si>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</si>
  <si>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</si>
  <si>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</si>
  <si>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</si>
  <si>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</si>
  <si>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</si>
  <si>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</si>
  <si>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</si>
  <si>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</si>
  <si>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</si>
  <si>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</si>
  <si>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</si>
  <si>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</si>
  <si>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</si>
  <si>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</si>
  <si>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</si>
  <si>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</si>
  <si>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</si>
  <si>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</si>
  <si>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</si>
  <si>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</si>
  <si>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</si>
  <si>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</si>
  <si>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</si>
  <si>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</si>
  <si>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</si>
  <si>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</si>
  <si>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</si>
  <si>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</si>
  <si>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</si>
  <si>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</si>
  <si>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</si>
  <si>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</si>
  <si>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</si>
  <si>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</si>
  <si>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</si>
  <si>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</si>
  <si>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</si>
  <si>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</si>
  <si>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</si>
  <si>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</si>
  <si>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</si>
  <si>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</si>
  <si>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</si>
  <si>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</si>
  <si>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</si>
  <si>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</si>
  <si>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</si>
  <si>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</si>
  <si>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</si>
  <si>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</si>
  <si>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</si>
  <si>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</si>
  <si>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</si>
  <si>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</si>
  <si>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</si>
  <si>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</si>
  <si>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</si>
  <si>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</si>
  <si>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</si>
  <si>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</si>
  <si>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</si>
  <si>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</si>
  <si>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</si>
  <si>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</si>
  <si>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</si>
  <si>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</si>
  <si>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</si>
  <si>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</si>
  <si>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</si>
  <si>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</si>
  <si>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</si>
  <si>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</si>
  <si>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</si>
  <si>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</si>
  <si>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</si>
  <si>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</si>
  <si>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</si>
  <si>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</si>
  <si>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</si>
  <si>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</si>
  <si>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</si>
  <si>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</si>
  <si>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</si>
  <si>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</si>
  <si>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</si>
  <si>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</si>
  <si>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</si>
  <si>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</si>
  <si>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</si>
  <si>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</si>
  <si>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</si>
  <si>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</si>
  <si>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</si>
  <si>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</si>
  <si>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</si>
  <si>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</si>
  <si>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</si>
  <si>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</si>
  <si>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</si>
  <si>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</si>
  <si>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</si>
  <si>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</si>
  <si>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</si>
  <si>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</si>
  <si>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</si>
  <si>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</si>
  <si>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</si>
  <si>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</si>
  <si>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</si>
  <si>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</si>
  <si>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</si>
  <si>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</si>
  <si>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</si>
  <si>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</si>
  <si>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</si>
  <si>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</si>
  <si>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</si>
  <si>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</si>
  <si>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</si>
  <si>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</si>
  <si>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</si>
  <si>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</si>
  <si>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</si>
  <si>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</si>
  <si>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</si>
  <si>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</si>
  <si>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</si>
  <si>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</si>
  <si>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</si>
  <si>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</si>
  <si>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</si>
  <si>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</si>
  <si>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</si>
  <si>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</si>
  <si>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</si>
  <si>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</si>
  <si>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</si>
  <si>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</si>
  <si>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</si>
  <si>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</si>
  <si>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</si>
  <si>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</si>
  <si>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</si>
  <si>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</si>
  <si>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</si>
  <si>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</si>
  <si>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</si>
  <si>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</si>
  <si>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</si>
  <si>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</si>
  <si>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</si>
  <si>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</si>
  <si>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</si>
  <si>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</si>
  <si>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</si>
  <si>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</si>
  <si>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</si>
  <si>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</si>
  <si>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</si>
  <si>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</si>
  <si>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</si>
  <si>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</si>
  <si>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</si>
  <si>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</si>
  <si>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</si>
  <si>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</si>
  <si>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</si>
  <si>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</si>
  <si>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</si>
  <si>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</si>
  <si>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</si>
  <si>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</si>
  <si>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</si>
  <si>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</si>
  <si>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</si>
  <si>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</si>
  <si>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</si>
  <si>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</si>
  <si>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</si>
  <si>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</si>
  <si>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</si>
  <si>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</si>
  <si>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</si>
  <si>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</si>
  <si>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</si>
  <si>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</si>
  <si>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</si>
  <si>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</si>
  <si>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</si>
  <si>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</si>
  <si>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</si>
  <si>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</si>
  <si>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</si>
  <si>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</si>
  <si>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</si>
  <si>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</si>
  <si>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</si>
  <si>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</si>
  <si>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</si>
  <si>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</si>
  <si>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</si>
  <si>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</si>
  <si>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</si>
  <si>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</si>
  <si>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</si>
  <si>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</si>
  <si>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</si>
  <si>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</si>
  <si>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</si>
  <si>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</si>
  <si>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</si>
  <si>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</si>
  <si>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</si>
  <si>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</si>
  <si>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</si>
  <si>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</si>
  <si>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</si>
  <si>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</si>
  <si>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</si>
  <si>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</si>
  <si>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</si>
  <si>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</si>
  <si>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</si>
  <si>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</si>
  <si>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</si>
  <si>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</si>
  <si>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</si>
  <si>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</si>
  <si>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</si>
  <si>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</si>
  <si>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</si>
  <si>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</si>
  <si>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</si>
  <si>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</si>
  <si>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</si>
  <si>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</si>
  <si>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</si>
  <si>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</si>
  <si>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</si>
  <si>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</si>
  <si>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</si>
  <si>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</si>
  <si>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</si>
  <si>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</si>
  <si>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</si>
  <si>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</si>
  <si>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</si>
  <si>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</si>
  <si>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</si>
  <si>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</si>
  <si>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</si>
  <si>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</si>
  <si>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</si>
  <si>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</si>
  <si>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</si>
  <si>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</si>
  <si>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</si>
  <si>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</si>
  <si>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</si>
  <si>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</si>
  <si>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</si>
  <si>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</si>
  <si>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</si>
  <si>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</si>
  <si>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</si>
  <si>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</si>
  <si>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</si>
  <si>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</si>
  <si>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</si>
  <si>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</si>
  <si>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</si>
  <si>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</si>
  <si>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</si>
  <si>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</si>
  <si>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</si>
  <si>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</si>
  <si>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</si>
  <si>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</si>
  <si>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</si>
  <si>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</si>
  <si>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</si>
  <si>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</si>
  <si>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</si>
  <si>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</si>
  <si>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</si>
  <si>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</si>
  <si>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</si>
  <si>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</si>
  <si>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</si>
  <si>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</si>
  <si>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</si>
  <si>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</si>
  <si>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</si>
  <si>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</si>
  <si>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</si>
  <si>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</si>
  <si>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</si>
  <si>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</si>
  <si>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</si>
  <si>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</si>
  <si>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</si>
  <si>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</si>
  <si>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</si>
  <si>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</si>
  <si>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</si>
  <si>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</si>
  <si>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</si>
  <si>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</si>
  <si>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</si>
  <si>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</si>
  <si>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</si>
  <si>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</si>
  <si>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</si>
  <si>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</si>
  <si>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</si>
  <si>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</si>
  <si>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</si>
  <si>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</si>
  <si>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</si>
  <si>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</si>
  <si>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</si>
  <si>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</si>
  <si>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</si>
  <si>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</si>
  <si>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</si>
  <si>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</si>
  <si>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</si>
  <si>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</si>
  <si>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</si>
  <si>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</si>
  <si>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</si>
  <si>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</si>
  <si>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</si>
  <si>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</si>
  <si>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</si>
  <si>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</si>
  <si>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</si>
  <si>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</si>
  <si>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</si>
  <si>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</si>
  <si>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</si>
  <si>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</si>
  <si>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</si>
  <si>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</si>
  <si>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</si>
  <si>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</si>
  <si>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</si>
  <si>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</si>
  <si>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</si>
  <si>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</si>
  <si>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</si>
  <si>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</si>
  <si>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</si>
  <si>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</si>
  <si>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</si>
  <si>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</si>
  <si>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</si>
  <si>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</si>
  <si>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</si>
  <si>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</si>
  <si>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</si>
  <si>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</si>
  <si>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</si>
  <si>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</si>
  <si>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</si>
  <si>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</si>
  <si>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</si>
  <si>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</si>
  <si>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</si>
  <si>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</si>
  <si>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</si>
  <si>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</si>
  <si>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</si>
  <si>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</si>
  <si>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</si>
  <si>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</si>
  <si>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</si>
  <si>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</si>
  <si>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</si>
  <si>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</si>
  <si>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</si>
  <si>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</si>
  <si>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</si>
  <si>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</si>
  <si>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</si>
  <si>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</si>
  <si>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</si>
  <si>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</si>
  <si>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</si>
  <si>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</si>
  <si>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</si>
  <si>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</si>
  <si>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</si>
  <si>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</si>
  <si>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</si>
  <si>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</si>
  <si>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</si>
  <si>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</si>
  <si>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</si>
  <si>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</si>
  <si>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</si>
  <si>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</si>
  <si>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</si>
  <si>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</si>
  <si>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</si>
  <si>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</si>
  <si>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</si>
  <si>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</si>
  <si>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</si>
  <si>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</si>
  <si>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</si>
  <si>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</si>
  <si>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</si>
  <si>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</si>
  <si>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</si>
  <si>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</si>
  <si>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</si>
  <si>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</si>
  <si>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</si>
  <si>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</si>
  <si>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</si>
  <si>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</si>
  <si>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</si>
  <si>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</si>
  <si>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</si>
  <si>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</si>
  <si>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</si>
  <si>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</si>
  <si>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</si>
  <si>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</si>
  <si>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</si>
  <si>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</si>
  <si>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</si>
  <si>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</si>
  <si>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</si>
  <si>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</si>
  <si>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</si>
  <si>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</si>
  <si>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</si>
  <si>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</si>
  <si>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</si>
  <si>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</si>
  <si>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</si>
  <si>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</si>
  <si>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</si>
  <si>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</si>
  <si>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</si>
  <si>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</si>
  <si>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</si>
  <si>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</si>
  <si>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</si>
  <si>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</si>
  <si>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</si>
  <si>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</si>
  <si>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</si>
  <si>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</si>
  <si>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</si>
  <si>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</si>
  <si>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</si>
  <si>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</si>
  <si>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</si>
  <si>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</si>
  <si>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</si>
  <si>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</si>
  <si>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</si>
  <si>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</si>
  <si>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</si>
  <si>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</si>
  <si>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</si>
  <si>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</si>
  <si>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</si>
  <si>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</si>
  <si>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</si>
  <si>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</si>
  <si>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</si>
  <si>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</si>
  <si>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</si>
  <si>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</si>
  <si>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</si>
  <si>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</si>
  <si>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</si>
  <si>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</si>
  <si>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</si>
  <si>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</si>
  <si>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</si>
  <si>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</si>
  <si>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</si>
  <si>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</si>
  <si>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</si>
  <si>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</si>
  <si>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</si>
  <si>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</si>
  <si>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</si>
  <si>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</si>
  <si>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</si>
  <si>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</si>
  <si>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</si>
  <si>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</si>
  <si>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</si>
  <si>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</si>
  <si>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</si>
  <si>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</si>
  <si>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</si>
  <si>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</si>
  <si>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</si>
  <si>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</si>
  <si>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</si>
  <si>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</si>
  <si>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</si>
  <si>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</si>
  <si>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</si>
  <si>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</si>
  <si>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</si>
  <si>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</si>
  <si>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</si>
  <si>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</si>
  <si>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</si>
  <si>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</si>
  <si>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</si>
  <si>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</si>
  <si>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</si>
  <si>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</si>
  <si>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</si>
  <si>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</si>
  <si>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</si>
  <si>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</si>
  <si>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</si>
  <si>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</si>
  <si>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</si>
  <si>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</si>
  <si>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</si>
  <si>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</si>
  <si>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</si>
  <si>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</si>
  <si>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</si>
  <si>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</si>
  <si>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</si>
  <si>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</si>
  <si>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</si>
  <si>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</si>
  <si>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</si>
  <si>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</si>
  <si>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</si>
  <si>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</si>
  <si>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</si>
  <si>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</si>
  <si>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</si>
  <si>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</si>
  <si>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</si>
  <si>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</si>
  <si>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</si>
  <si>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</si>
  <si>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</si>
  <si>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</si>
  <si>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</si>
  <si>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</si>
  <si>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</si>
  <si>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</si>
  <si>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</si>
  <si>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</si>
  <si>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</si>
  <si>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</si>
  <si>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</si>
  <si>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</si>
  <si>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</si>
  <si>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</si>
  <si>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</si>
  <si>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</si>
  <si>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</si>
  <si>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</si>
  <si>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</si>
  <si>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</si>
  <si>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</si>
  <si>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</si>
  <si>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</si>
  <si>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</si>
  <si>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</si>
  <si>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</si>
  <si>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</si>
  <si>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</si>
  <si>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</si>
  <si>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</si>
  <si>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</si>
  <si>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</si>
  <si>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</si>
  <si>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</si>
  <si>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</si>
  <si>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</si>
  <si>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</si>
  <si>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</si>
  <si>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</si>
  <si>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</si>
  <si>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</si>
  <si>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</si>
  <si>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</si>
  <si>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</si>
  <si>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</si>
  <si>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</si>
  <si>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</si>
  <si>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</si>
  <si>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</si>
  <si>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</si>
  <si>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</si>
  <si>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</si>
  <si>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</si>
  <si>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</si>
  <si>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</si>
  <si>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</si>
  <si>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</si>
  <si>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</si>
  <si>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</si>
  <si>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</si>
  <si>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</si>
  <si>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</si>
  <si>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</si>
  <si>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</si>
  <si>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</si>
  <si>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</si>
  <si>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</si>
  <si>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</si>
  <si>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</si>
  <si>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</si>
  <si>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</si>
  <si>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</si>
  <si>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</si>
  <si>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</si>
  <si>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</si>
  <si>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</si>
  <si>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</si>
  <si>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</si>
  <si>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</si>
  <si>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</si>
  <si>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</si>
  <si>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</si>
  <si>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</si>
  <si>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</si>
  <si>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</si>
  <si>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</si>
  <si>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</si>
  <si>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</si>
  <si>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</si>
  <si>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</si>
  <si>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</si>
  <si>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</si>
  <si>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</si>
  <si>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</si>
  <si>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</si>
  <si>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</si>
  <si>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</si>
  <si>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</si>
  <si>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</si>
  <si>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</si>
  <si>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</si>
  <si>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</si>
  <si>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</si>
  <si>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</si>
  <si>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</si>
  <si>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</si>
  <si>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</si>
  <si>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</si>
  <si>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</si>
  <si>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</si>
  <si>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</si>
  <si>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</si>
  <si>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</si>
  <si>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</si>
  <si>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</si>
  <si>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</si>
  <si>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</si>
  <si>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</si>
  <si>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</si>
  <si>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</si>
  <si>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</si>
  <si>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</si>
  <si>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</si>
  <si>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</si>
  <si>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</si>
  <si>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</si>
  <si>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</si>
  <si>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</si>
  <si>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</si>
  <si>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</si>
  <si>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</si>
  <si>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</si>
  <si>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</si>
  <si>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</si>
  <si>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</si>
  <si>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</si>
  <si>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</si>
  <si>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</si>
  <si>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</si>
  <si>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</si>
  <si>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</si>
  <si>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</si>
  <si>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</si>
  <si>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</si>
  <si>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</si>
  <si>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</si>
  <si>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</si>
  <si>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</si>
  <si>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</si>
  <si>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</si>
  <si>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</si>
  <si>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</si>
  <si>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</si>
  <si>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</si>
  <si>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</si>
  <si>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</si>
  <si>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</si>
  <si>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</si>
  <si>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</si>
  <si>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</si>
  <si>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</si>
  <si>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</si>
  <si>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</si>
  <si>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</si>
  <si>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</si>
  <si>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</si>
  <si>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</si>
  <si>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</si>
  <si>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</si>
  <si>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</si>
  <si>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</si>
  <si>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</si>
  <si>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</si>
  <si>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</si>
  <si>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</si>
  <si>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</si>
  <si>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</si>
  <si>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</si>
  <si>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</si>
  <si>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</si>
  <si>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</si>
  <si>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</si>
  <si>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</si>
  <si>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</si>
  <si>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</si>
  <si>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</si>
  <si>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</si>
  <si>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</si>
  <si>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</si>
  <si>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</si>
  <si>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</si>
  <si>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</si>
  <si>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</si>
  <si>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</si>
  <si>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</si>
  <si>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</si>
  <si>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</si>
  <si>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</si>
  <si>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</si>
  <si>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</si>
  <si>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</si>
  <si>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</si>
  <si>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</si>
  <si>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</si>
  <si>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</si>
  <si>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</si>
  <si>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</si>
  <si>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</si>
  <si>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</si>
  <si>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</si>
  <si>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</si>
  <si>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</si>
  <si>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</si>
  <si>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</si>
  <si>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</si>
  <si>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</si>
  <si>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</si>
  <si>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</si>
  <si>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</si>
  <si>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</si>
  <si>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</si>
  <si>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</si>
  <si>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</si>
  <si>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</si>
  <si>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</si>
  <si>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</si>
  <si>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</si>
  <si>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</si>
  <si>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</si>
  <si>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</si>
  <si>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</si>
  <si>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</si>
  <si>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</si>
  <si>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</si>
  <si>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</si>
  <si>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</si>
  <si>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</si>
  <si>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</si>
  <si>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</si>
  <si>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</si>
  <si>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</si>
  <si>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</si>
  <si>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</si>
  <si>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</si>
  <si>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</si>
  <si>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</si>
  <si>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</si>
  <si>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</si>
  <si>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</si>
  <si>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</si>
  <si>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</si>
  <si>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</si>
  <si>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</si>
  <si>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</si>
  <si>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</si>
  <si>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</si>
  <si>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</si>
  <si>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</si>
  <si>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</si>
  <si>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</si>
  <si>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</si>
  <si>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</si>
  <si>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</si>
  <si>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</si>
  <si>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</si>
  <si>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</si>
  <si>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</si>
  <si>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</si>
  <si>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</si>
  <si>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</si>
  <si>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</si>
  <si>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</si>
  <si>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</si>
  <si>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</si>
  <si>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</si>
  <si>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</si>
  <si>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</si>
  <si>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</si>
  <si>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</si>
  <si>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</si>
  <si>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</si>
  <si>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</si>
  <si>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</si>
  <si>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</si>
  <si>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</si>
  <si>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</si>
  <si>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</si>
  <si>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</si>
  <si>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</si>
  <si>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</si>
  <si>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</si>
  <si>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</si>
  <si>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</si>
  <si>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</si>
  <si>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</si>
  <si>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</si>
  <si>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</si>
  <si>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</si>
  <si>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</si>
  <si>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</si>
  <si>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</si>
  <si>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</si>
  <si>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</si>
  <si>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</si>
  <si>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</si>
  <si>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</si>
  <si>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</si>
  <si>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</si>
  <si>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</si>
  <si>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</si>
  <si>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</si>
  <si>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</si>
  <si>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</si>
  <si>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</si>
  <si>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</si>
  <si>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</si>
  <si>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</si>
  <si>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</si>
  <si>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</si>
  <si>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</si>
  <si>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</si>
  <si>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</si>
  <si>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</si>
  <si>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</si>
  <si>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</si>
  <si>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</si>
  <si>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</si>
  <si>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</si>
  <si>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</si>
  <si>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</si>
  <si>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</si>
  <si>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</si>
  <si>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</si>
  <si>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</si>
  <si>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</si>
  <si>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</si>
  <si>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</si>
  <si>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</si>
  <si>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</si>
  <si>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</si>
  <si>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</si>
  <si>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</si>
  <si>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</si>
  <si>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</si>
  <si>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</si>
  <si>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</si>
  <si>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</si>
  <si>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</si>
  <si>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</si>
  <si>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</si>
  <si>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</si>
  <si>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</si>
  <si>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</si>
  <si>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</si>
  <si>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</si>
  <si>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</si>
  <si>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</si>
  <si>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</si>
  <si>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</si>
  <si>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</si>
  <si>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</si>
  <si>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</si>
  <si>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</si>
  <si>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</si>
  <si>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</si>
  <si>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</si>
  <si>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</si>
  <si>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</si>
  <si>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</si>
  <si>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</si>
  <si>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</si>
  <si>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</si>
  <si>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</si>
  <si>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</si>
  <si>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</si>
  <si>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</si>
  <si>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</si>
  <si>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</si>
  <si>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</si>
  <si>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</si>
  <si>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</si>
  <si>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</si>
  <si>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</si>
  <si>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</si>
  <si>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</si>
  <si>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</si>
  <si>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</si>
  <si>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</si>
  <si>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</si>
  <si>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</si>
  <si>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</si>
  <si>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</si>
  <si>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</si>
  <si>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</si>
  <si>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</si>
  <si>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</si>
  <si>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</si>
  <si>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</si>
  <si>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</si>
  <si>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</si>
  <si>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</si>
  <si>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</si>
  <si>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</si>
  <si>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</si>
  <si>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</si>
  <si>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</si>
  <si>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</si>
  <si>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</si>
  <si>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</si>
  <si>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</si>
  <si>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</si>
  <si>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</si>
  <si>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</si>
  <si>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</si>
  <si>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</si>
  <si>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</si>
  <si>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</si>
  <si>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</si>
  <si>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</si>
  <si>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</si>
  <si>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</si>
  <si>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</si>
  <si>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</si>
  <si>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</si>
  <si>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</si>
  <si>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</si>
  <si>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</si>
  <si>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</si>
  <si>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</si>
  <si>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</si>
  <si>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</si>
  <si>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</si>
  <si>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</si>
  <si>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</si>
  <si>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</si>
  <si>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</si>
  <si>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</si>
  <si>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</si>
  <si>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</si>
  <si>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</si>
  <si>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</si>
  <si>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</si>
  <si>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</si>
  <si>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</si>
  <si>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</si>
  <si>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</si>
  <si>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</si>
  <si>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</si>
  <si>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</si>
  <si>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</si>
  <si>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</si>
  <si>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</si>
  <si>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</si>
  <si>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</si>
  <si>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</si>
  <si>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</si>
  <si>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</si>
  <si>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</si>
  <si>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</si>
  <si>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</si>
  <si>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</si>
  <si>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</si>
  <si>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</si>
  <si>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</si>
  <si>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</si>
  <si>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</si>
  <si>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</si>
  <si>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</si>
  <si>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</si>
  <si>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</si>
  <si>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</si>
  <si>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</si>
  <si>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</si>
  <si>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</si>
  <si>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</si>
  <si>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</si>
  <si>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</si>
  <si>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</si>
  <si>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</si>
  <si>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</si>
  <si>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</si>
  <si>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</si>
  <si>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</si>
  <si>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</si>
  <si>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</si>
  <si>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</si>
  <si>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</si>
  <si>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</si>
  <si>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</si>
  <si>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</si>
  <si>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</si>
  <si>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</si>
  <si>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</si>
  <si>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</si>
  <si>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</si>
  <si>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</si>
  <si>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</si>
  <si>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</si>
  <si>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</si>
  <si>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</si>
  <si>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</si>
  <si>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</si>
  <si>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</si>
  <si>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</si>
  <si>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</si>
  <si>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</si>
  <si>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</si>
  <si>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</si>
  <si>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</si>
  <si>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</si>
  <si>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</si>
  <si>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</si>
  <si>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</si>
  <si>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</si>
  <si>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</si>
  <si>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</si>
  <si>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</si>
  <si>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</si>
  <si>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</si>
  <si>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</si>
  <si>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</si>
  <si>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</si>
  <si>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</si>
  <si>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</si>
  <si>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</si>
  <si>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</si>
  <si>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</si>
  <si>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</si>
  <si>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</si>
  <si>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</si>
  <si>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</si>
  <si>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</si>
  <si>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</si>
  <si>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</si>
  <si>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</si>
  <si>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</si>
  <si>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</si>
  <si>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</si>
  <si>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</si>
  <si>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</si>
  <si>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</si>
  <si>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</si>
  <si>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</si>
  <si>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</si>
  <si>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</si>
  <si>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</si>
  <si>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</si>
  <si>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</si>
  <si>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</si>
  <si>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</si>
  <si>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</si>
  <si>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</si>
  <si>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</si>
  <si>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</si>
  <si>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</si>
  <si>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</si>
  <si>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</si>
  <si>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</si>
  <si>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</si>
  <si>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</si>
  <si>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</si>
  <si>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</si>
  <si>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</si>
  <si>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</si>
  <si>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</si>
  <si>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</si>
  <si>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</si>
  <si>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</si>
  <si>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</si>
  <si>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</si>
  <si>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</si>
  <si>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</si>
  <si>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</si>
  <si>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</si>
  <si>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</si>
  <si>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</si>
  <si>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</si>
  <si>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</si>
  <si>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</si>
  <si>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</si>
  <si>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</si>
  <si>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</si>
  <si>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</si>
  <si>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</si>
  <si>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</si>
  <si>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</si>
  <si>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</si>
  <si>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</si>
  <si>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</si>
  <si>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</si>
  <si>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</si>
  <si>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</si>
  <si>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</si>
  <si>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</si>
  <si>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</si>
  <si>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</si>
  <si>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</si>
  <si>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</si>
  <si>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</si>
  <si>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</si>
  <si>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</si>
  <si>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</si>
  <si>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</si>
  <si>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</si>
  <si>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</si>
  <si>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</si>
  <si>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</si>
  <si>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</si>
  <si>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</si>
  <si>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</si>
  <si>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</si>
  <si>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</si>
  <si>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</si>
  <si>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</si>
  <si>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</si>
  <si>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</si>
  <si>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</si>
  <si>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</si>
  <si>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</si>
  <si>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</si>
  <si>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</si>
  <si>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</si>
  <si>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</si>
  <si>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</si>
  <si>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</si>
  <si>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</si>
  <si>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</si>
  <si>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</si>
  <si>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</si>
  <si>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</si>
  <si>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</si>
  <si>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</si>
  <si>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</si>
  <si>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</si>
  <si>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</si>
  <si>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</si>
  <si>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</si>
  <si>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</si>
  <si>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</si>
  <si>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</si>
  <si>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</si>
  <si>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</si>
  <si>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</si>
  <si>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</si>
  <si>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</si>
  <si>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</si>
  <si>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</si>
  <si>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</si>
  <si>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</si>
  <si>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</si>
  <si>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</si>
  <si>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</si>
  <si>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</si>
  <si>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</si>
  <si>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</si>
  <si>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</si>
  <si>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</si>
  <si>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</si>
  <si>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</si>
  <si>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</si>
  <si>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</si>
  <si>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</si>
  <si>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</si>
  <si>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</si>
  <si>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</si>
  <si>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</si>
  <si>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</si>
  <si>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</si>
  <si>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</si>
  <si>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</si>
  <si>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</si>
  <si>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</si>
  <si>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</si>
  <si>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</si>
  <si>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</si>
  <si>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</si>
  <si>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</si>
  <si>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</si>
  <si>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</si>
  <si>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</si>
  <si>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</si>
  <si>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</si>
  <si>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</si>
  <si>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</si>
  <si>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</si>
  <si>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</si>
  <si>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</si>
  <si>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</si>
  <si>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</si>
  <si>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</si>
  <si>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</si>
  <si>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</si>
  <si>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</si>
  <si>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</si>
  <si>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</si>
  <si>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</si>
  <si>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</si>
  <si>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</si>
  <si>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</si>
  <si>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</si>
  <si>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</si>
  <si>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</si>
  <si>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</si>
  <si>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</si>
  <si>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</si>
  <si>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</si>
  <si>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</si>
  <si>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</si>
  <si>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</si>
  <si>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</si>
  <si>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</si>
  <si>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</si>
  <si>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</si>
  <si>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</si>
  <si>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</si>
  <si>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</si>
  <si>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</si>
  <si>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</si>
  <si>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</si>
  <si>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</si>
  <si>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</si>
  <si>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</si>
  <si>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</si>
  <si>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</si>
  <si>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</si>
  <si>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</si>
  <si>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</si>
  <si>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</si>
  <si>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</si>
  <si>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</si>
  <si>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</si>
  <si>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</si>
  <si>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</si>
  <si>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</si>
  <si>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</si>
  <si>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</si>
  <si>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</si>
  <si>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</si>
  <si>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</si>
  <si>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</si>
  <si>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</si>
  <si>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</si>
  <si>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</si>
  <si>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</si>
  <si>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</si>
  <si>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</si>
  <si>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</si>
  <si>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</si>
  <si>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</si>
  <si>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</si>
  <si>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</si>
  <si>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</si>
  <si>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</si>
  <si>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</si>
  <si>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</si>
  <si>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</si>
  <si>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</si>
  <si>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</si>
  <si>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</si>
  <si>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</si>
  <si>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</si>
  <si>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</si>
  <si>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</si>
  <si>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</si>
  <si>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</si>
  <si>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</si>
  <si>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</si>
  <si>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</si>
  <si>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</si>
  <si>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</si>
  <si>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</si>
  <si>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</si>
  <si>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</si>
  <si>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</si>
  <si>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</si>
  <si>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</si>
  <si>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</si>
  <si>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</si>
  <si>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</si>
  <si>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</si>
  <si>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</si>
  <si>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</si>
  <si>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</si>
  <si>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</si>
  <si>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</si>
  <si>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</si>
  <si>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</si>
  <si>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</si>
  <si>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</si>
  <si>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</si>
  <si>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</si>
  <si>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</si>
  <si>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</si>
  <si>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</si>
  <si>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</si>
  <si>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</si>
  <si>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</si>
  <si>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</si>
  <si>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</si>
  <si>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</si>
  <si>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</si>
  <si>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</si>
  <si>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</si>
  <si>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</si>
  <si>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</si>
  <si>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</si>
  <si>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</si>
  <si>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</si>
  <si>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</si>
  <si>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</si>
  <si>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</si>
  <si>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</si>
  <si>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</si>
  <si>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</si>
  <si>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</si>
  <si>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</si>
  <si>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</si>
  <si>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</si>
  <si>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</si>
  <si>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</si>
  <si>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</si>
  <si>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</si>
  <si>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</si>
  <si>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</si>
  <si>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</si>
  <si>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</si>
  <si>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</si>
  <si>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</si>
  <si>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</si>
  <si>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</si>
  <si>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</si>
  <si>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</si>
  <si>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</si>
  <si>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</si>
  <si>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</si>
  <si>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</si>
  <si>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</si>
  <si>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</si>
  <si>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</si>
  <si>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</si>
  <si>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</si>
  <si>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</si>
  <si>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</si>
  <si>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</si>
  <si>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</si>
  <si>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</si>
  <si>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</si>
  <si>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</si>
  <si>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</si>
  <si>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</si>
  <si>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</si>
  <si>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</si>
  <si>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</si>
  <si>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</si>
  <si>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</si>
  <si>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</si>
  <si>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</si>
  <si>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</si>
  <si>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</si>
  <si>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</si>
  <si>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</si>
  <si>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</si>
  <si>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</si>
  <si>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</si>
  <si>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</si>
  <si>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</si>
  <si>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</si>
  <si>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</si>
  <si>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</si>
  <si>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</si>
  <si>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</si>
  <si>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</si>
  <si>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</si>
  <si>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</si>
  <si>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</si>
  <si>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</si>
  <si>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</si>
  <si>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</si>
  <si>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</si>
  <si>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</si>
  <si>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</si>
  <si>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</si>
  <si>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</si>
  <si>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</si>
  <si>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</si>
  <si>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</si>
  <si>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</si>
  <si>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</si>
  <si>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</si>
  <si>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</si>
  <si>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</si>
  <si>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</si>
  <si>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</si>
  <si>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</si>
  <si>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</si>
  <si>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</si>
  <si>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</si>
  <si>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</si>
  <si>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</si>
  <si>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</si>
  <si>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</si>
  <si>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</si>
  <si>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</si>
  <si>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</si>
  <si>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</si>
  <si>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</si>
  <si>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</si>
  <si>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</si>
  <si>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</si>
  <si>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</si>
  <si>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</si>
  <si>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</si>
  <si>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</si>
  <si>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</si>
  <si>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</si>
  <si>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</si>
  <si>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</si>
  <si>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</si>
  <si>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</si>
  <si>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</si>
  <si>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</si>
  <si>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</si>
  <si>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</si>
  <si>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</si>
  <si>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</si>
  <si>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</si>
  <si>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</si>
  <si>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</si>
  <si>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</si>
  <si>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</si>
  <si>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</si>
  <si>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</si>
  <si>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</si>
  <si>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</si>
  <si>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</si>
  <si>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</si>
  <si>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</si>
  <si>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</si>
  <si>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</si>
  <si>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</si>
  <si>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</si>
  <si>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</si>
  <si>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</si>
  <si>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</si>
  <si>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</si>
  <si>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</si>
  <si>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</si>
  <si>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</si>
  <si>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</si>
  <si>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</si>
  <si>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</si>
  <si>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</si>
  <si>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</si>
  <si>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</si>
  <si>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</si>
  <si>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</si>
  <si>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</si>
  <si>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</si>
  <si>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</si>
  <si>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</si>
  <si>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</si>
  <si>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</si>
  <si>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</si>
  <si>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</si>
  <si>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</si>
  <si>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</si>
  <si>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</si>
  <si>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</si>
  <si>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</si>
  <si>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</si>
  <si>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</si>
  <si>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</si>
  <si>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</si>
  <si>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</si>
  <si>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</si>
  <si>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</si>
  <si>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</si>
  <si>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</si>
  <si>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</si>
  <si>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</si>
  <si>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</si>
  <si>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</si>
  <si>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</si>
  <si>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</si>
  <si>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</si>
  <si>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</si>
  <si>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</si>
  <si>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</si>
  <si>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</si>
  <si>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</si>
  <si>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</si>
  <si>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</si>
  <si>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</si>
  <si>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</si>
  <si>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</si>
  <si>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</si>
  <si>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</si>
  <si>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</si>
  <si>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</si>
  <si>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</si>
  <si>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</si>
  <si>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</si>
  <si>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</si>
  <si>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</si>
  <si>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</si>
  <si>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</si>
  <si>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</si>
  <si>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</si>
  <si>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</si>
  <si>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</si>
  <si>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</si>
  <si>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</si>
  <si>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</si>
  <si>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</si>
  <si>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</si>
  <si>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</si>
  <si>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</si>
  <si>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</si>
  <si>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</si>
  <si>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</si>
  <si>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</si>
  <si>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</si>
  <si>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</si>
  <si>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</si>
  <si>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</si>
  <si>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</si>
  <si>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</si>
  <si>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</si>
  <si>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</si>
  <si>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</si>
  <si>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</si>
  <si>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</si>
  <si>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</si>
  <si>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</si>
  <si>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</si>
  <si>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</si>
  <si>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</si>
  <si>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</si>
  <si>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</si>
  <si>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</si>
  <si>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</si>
  <si>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</si>
  <si>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</si>
  <si>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</si>
  <si>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</si>
  <si>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</si>
  <si>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</si>
  <si>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</si>
  <si>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</si>
  <si>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</si>
  <si>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</si>
  <si>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</si>
  <si>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</si>
  <si>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</si>
  <si>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</si>
  <si>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</si>
  <si>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</si>
  <si>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</si>
  <si>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</si>
  <si>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</si>
  <si>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</si>
  <si>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</si>
  <si>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</si>
  <si>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</si>
  <si>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</si>
  <si>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</si>
  <si>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</si>
  <si>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</si>
  <si>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</si>
  <si>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</si>
  <si>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</si>
  <si>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</si>
  <si>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</si>
  <si>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</si>
  <si>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</si>
  <si>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</si>
  <si>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</si>
  <si>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</si>
  <si>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</si>
  <si>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</si>
  <si>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</si>
  <si>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</si>
  <si>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</si>
  <si>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</si>
  <si>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</si>
  <si>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</si>
  <si>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</si>
  <si>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</si>
  <si>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</si>
  <si>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</si>
  <si>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</si>
  <si>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</si>
  <si>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</si>
  <si>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</si>
  <si>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</si>
  <si>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</si>
  <si>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</si>
  <si>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</si>
  <si>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</si>
  <si>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</si>
  <si>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</si>
  <si>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</si>
  <si>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</si>
  <si>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</si>
  <si>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</si>
  <si>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</si>
  <si>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</si>
  <si>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</si>
  <si>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</si>
  <si>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</si>
  <si>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</si>
  <si>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</si>
  <si>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</si>
  <si>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</si>
  <si>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</si>
  <si>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</si>
  <si>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</si>
  <si>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</si>
  <si>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</si>
  <si>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</si>
  <si>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</si>
  <si>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</si>
  <si>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</si>
  <si>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</si>
  <si>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</si>
  <si>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</si>
  <si>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</si>
  <si>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</si>
  <si>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</si>
  <si>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</si>
  <si>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</si>
  <si>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</si>
  <si>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</si>
  <si>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</si>
  <si>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</si>
  <si>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</si>
  <si>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</si>
  <si>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</si>
  <si>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</si>
  <si>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</si>
  <si>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</si>
  <si>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</si>
  <si>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</si>
  <si>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</si>
  <si>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</si>
  <si>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</si>
  <si>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</si>
  <si>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</si>
  <si>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</si>
  <si>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</si>
  <si>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</si>
  <si>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</si>
  <si>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</si>
  <si>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</si>
  <si>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</si>
  <si>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</si>
  <si>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</si>
  <si>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</si>
  <si>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</si>
  <si>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</si>
  <si>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</si>
  <si>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</si>
  <si>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</si>
  <si>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</si>
  <si>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</si>
  <si>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</si>
  <si>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</si>
  <si>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</si>
  <si>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</si>
  <si>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</si>
  <si>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</si>
  <si>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</si>
  <si>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</si>
  <si>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</si>
  <si>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</si>
  <si>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</si>
  <si>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</si>
  <si>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</si>
  <si>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</si>
  <si>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</si>
  <si>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</si>
  <si>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</si>
  <si>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</si>
  <si>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</si>
  <si>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</si>
  <si>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</si>
  <si>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</si>
  <si>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</si>
  <si>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</si>
  <si>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</si>
  <si>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</si>
  <si>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</si>
  <si>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</si>
  <si>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</si>
  <si>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</si>
  <si>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</si>
  <si>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</si>
  <si>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</si>
  <si>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</si>
  <si>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</si>
  <si>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</si>
  <si>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</si>
  <si>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</si>
  <si>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</si>
  <si>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</si>
  <si>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</si>
  <si>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</si>
  <si>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</si>
  <si>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</si>
  <si>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</si>
  <si>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</si>
  <si>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</si>
  <si>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</si>
  <si>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</si>
  <si>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</si>
  <si>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</si>
  <si>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</si>
  <si>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</si>
  <si>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</si>
  <si>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</si>
  <si>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</si>
  <si>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</si>
  <si>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</si>
  <si>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</si>
  <si>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</si>
  <si>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</si>
  <si>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</si>
  <si>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</si>
  <si>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</si>
  <si>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</si>
  <si>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</si>
  <si>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</si>
  <si>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</si>
  <si>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</si>
  <si>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</si>
  <si>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</si>
  <si>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</si>
  <si>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</si>
  <si>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</si>
  <si>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</si>
  <si>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</si>
  <si>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</si>
  <si>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</si>
  <si>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</si>
  <si>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</si>
  <si>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</si>
  <si>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</si>
  <si>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</si>
  <si>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</si>
  <si>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</si>
  <si>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</si>
  <si>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</si>
  <si>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</si>
  <si>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</si>
  <si>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</si>
  <si>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</si>
  <si>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</si>
  <si>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</si>
  <si>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</si>
  <si>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</si>
  <si>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</si>
  <si>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</si>
  <si>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</si>
  <si>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</si>
  <si>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</si>
  <si>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</si>
  <si>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</si>
  <si>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</si>
  <si>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</si>
  <si>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</si>
  <si>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</si>
  <si>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</si>
  <si>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</si>
  <si>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</si>
  <si>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</si>
  <si>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</si>
  <si>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</si>
  <si>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</si>
  <si>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</si>
  <si>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</si>
  <si>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</si>
  <si>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</si>
  <si>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</si>
  <si>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</si>
  <si>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</si>
  <si>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</si>
  <si>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</si>
  <si>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</si>
  <si>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</si>
  <si>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</si>
  <si>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</si>
  <si>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</si>
  <si>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</si>
  <si>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</si>
  <si>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</si>
  <si>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</si>
  <si>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</si>
  <si>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</si>
  <si>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</si>
  <si>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</si>
  <si>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</si>
  <si>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</si>
  <si>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</si>
  <si>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</si>
  <si>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</si>
  <si>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</si>
  <si>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</si>
  <si>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</si>
  <si>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</si>
  <si>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</si>
  <si>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</si>
  <si>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</si>
  <si>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</si>
  <si>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</si>
  <si>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</si>
  <si>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</si>
  <si>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</si>
  <si>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</si>
  <si>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</si>
  <si>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</si>
  <si>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</si>
  <si>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</si>
  <si>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</si>
  <si>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</si>
  <si>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</si>
  <si>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</si>
  <si>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</si>
  <si>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</si>
  <si>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</si>
  <si>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</si>
  <si>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</si>
  <si>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</si>
  <si>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</si>
  <si>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</si>
  <si>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</si>
  <si>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</si>
  <si>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</si>
  <si>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</si>
  <si>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</si>
  <si>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</si>
  <si>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</si>
  <si>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</si>
  <si>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</si>
  <si>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</si>
  <si>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</si>
  <si>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</si>
  <si>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</si>
  <si>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</si>
  <si>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</si>
  <si>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</si>
  <si>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</si>
  <si>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</si>
  <si>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</si>
  <si>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</si>
  <si>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</si>
  <si>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</si>
  <si>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</si>
  <si>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</si>
  <si>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</si>
  <si>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</si>
  <si>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</si>
  <si>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</si>
  <si>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</si>
  <si>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</si>
  <si>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</si>
  <si>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</si>
  <si>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</si>
  <si>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</si>
  <si>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</si>
  <si>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</si>
  <si>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</si>
  <si>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</si>
  <si>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</si>
  <si>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</si>
  <si>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</si>
  <si>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</si>
  <si>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</si>
  <si>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</si>
  <si>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</si>
  <si>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</si>
  <si>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</si>
  <si>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</si>
  <si>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</si>
  <si>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</si>
  <si>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</si>
  <si>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</si>
  <si>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</si>
  <si>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</si>
  <si>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</si>
  <si>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</si>
  <si>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</si>
  <si>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</si>
  <si>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</si>
  <si>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</si>
  <si>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</si>
  <si>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</si>
  <si>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</si>
  <si>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</si>
  <si>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</si>
  <si>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</si>
  <si>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</si>
  <si>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</si>
  <si>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</si>
  <si>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</si>
  <si>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</si>
  <si>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</si>
  <si>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</si>
  <si>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</si>
  <si>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</si>
  <si>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</si>
  <si>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</si>
  <si>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</si>
  <si>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</si>
  <si>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</si>
  <si>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</si>
  <si>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</si>
  <si>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</si>
  <si>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</si>
  <si>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</si>
  <si>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</si>
  <si>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</si>
  <si>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</si>
  <si>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</si>
  <si>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</si>
  <si>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</si>
  <si>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</si>
  <si>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</si>
  <si>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</si>
  <si>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</si>
  <si>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</si>
  <si>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</si>
  <si>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</si>
  <si>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</si>
  <si>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</si>
  <si>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</si>
  <si>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</si>
  <si>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</si>
  <si>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</si>
  <si>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</si>
  <si>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</si>
  <si>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</si>
  <si>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</si>
  <si>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</si>
  <si>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</si>
  <si>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</si>
  <si>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</si>
  <si>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</si>
  <si>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</si>
  <si>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</si>
  <si>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</si>
  <si>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</si>
  <si>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</si>
  <si>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</si>
  <si>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</si>
  <si>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</si>
  <si>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</si>
  <si>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</si>
  <si>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</si>
  <si>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</si>
  <si>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</si>
  <si>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</si>
  <si>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</si>
  <si>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</si>
  <si>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</si>
  <si>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</si>
  <si>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</si>
  <si>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</si>
  <si>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</si>
  <si>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</si>
  <si>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</si>
  <si>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</si>
  <si>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</si>
  <si>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</si>
  <si>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</si>
  <si>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</si>
  <si>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</si>
  <si>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</si>
  <si>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</si>
  <si>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</si>
  <si>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</si>
  <si>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</si>
  <si>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</si>
  <si>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</si>
  <si>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</si>
  <si>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</si>
  <si>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</si>
  <si>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</si>
  <si>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</si>
  <si>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</si>
  <si>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</si>
  <si>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</si>
  <si>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</si>
  <si>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</si>
  <si>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</si>
  <si>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</si>
  <si>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</si>
  <si>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</si>
  <si>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</si>
  <si>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</si>
  <si>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</si>
  <si>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</si>
  <si>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</si>
  <si>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</si>
  <si>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</si>
  <si>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</si>
  <si>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</si>
  <si>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</si>
  <si>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</si>
  <si>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</si>
  <si>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</si>
  <si>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</si>
  <si>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</si>
  <si>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</si>
  <si>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</si>
  <si>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</si>
  <si>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</si>
  <si>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</si>
  <si>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</si>
  <si>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</si>
  <si>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</si>
  <si>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</si>
  <si>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</si>
  <si>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</si>
  <si>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</si>
  <si>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</si>
  <si>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</si>
  <si>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</si>
  <si>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</si>
  <si>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</si>
  <si>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</si>
  <si>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</si>
  <si>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</si>
  <si>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</si>
  <si>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</si>
  <si>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</si>
  <si>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</si>
  <si>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</si>
  <si>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</si>
  <si>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</si>
  <si>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</si>
  <si>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</si>
  <si>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</si>
  <si>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</si>
  <si>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</si>
  <si>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</si>
  <si>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</si>
  <si>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</si>
  <si>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</si>
  <si>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</si>
  <si>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</si>
  <si>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</si>
  <si>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</si>
  <si>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</si>
  <si>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</si>
  <si>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</si>
  <si>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</si>
  <si>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</si>
  <si>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</si>
  <si>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</si>
  <si>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</si>
  <si>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</si>
  <si>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</si>
  <si>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</si>
  <si>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</si>
  <si>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</si>
  <si>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</si>
  <si>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</si>
  <si>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</si>
  <si>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</si>
  <si>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</si>
  <si>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</si>
  <si>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</si>
  <si>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</si>
  <si>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</si>
  <si>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</si>
  <si>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</si>
  <si>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</si>
  <si>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</si>
  <si>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</si>
  <si>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</si>
  <si>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</si>
  <si>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</si>
  <si>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</si>
  <si>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</si>
  <si>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</si>
  <si>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</si>
  <si>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</si>
  <si>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</si>
  <si>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</si>
  <si>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</si>
  <si>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</si>
  <si>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</si>
  <si>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</si>
  <si>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</si>
  <si>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</si>
  <si>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</si>
  <si>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</si>
  <si>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</si>
  <si>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</si>
  <si>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</si>
  <si>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</si>
  <si>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</si>
  <si>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</si>
  <si>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</si>
  <si>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</si>
  <si>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</si>
  <si>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</si>
  <si>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</si>
  <si>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</si>
  <si>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</si>
  <si>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</si>
  <si>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</si>
  <si>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</si>
  <si>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</si>
  <si>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</si>
  <si>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</si>
  <si>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</si>
  <si>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</si>
  <si>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</si>
  <si>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</si>
  <si>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</si>
  <si>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</si>
  <si>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</si>
  <si>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</si>
  <si>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</si>
  <si>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</si>
  <si>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</si>
  <si>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</si>
  <si>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</si>
  <si>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</si>
  <si>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</si>
  <si>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</si>
  <si>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</si>
  <si>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</si>
  <si>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</si>
  <si>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</si>
  <si>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</si>
  <si>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</si>
  <si>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</si>
  <si>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</si>
  <si>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</si>
  <si>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</si>
  <si>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</si>
  <si>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</si>
  <si>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</si>
  <si>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</si>
  <si>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</si>
  <si>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</si>
  <si>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</si>
  <si>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</si>
  <si>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</si>
  <si>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</si>
  <si>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</si>
  <si>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</si>
  <si>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</si>
  <si>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</si>
  <si>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</si>
  <si>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</si>
  <si>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</si>
  <si>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</si>
  <si>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</si>
  <si>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</si>
  <si>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</si>
  <si>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</si>
  <si>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</si>
  <si>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</si>
  <si>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</si>
  <si>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</si>
  <si>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</si>
  <si>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</si>
  <si>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</si>
  <si>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</si>
  <si>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</si>
  <si>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</si>
  <si>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</si>
  <si>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</si>
  <si>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</si>
  <si>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</si>
  <si>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</si>
  <si>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</si>
  <si>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</si>
  <si>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</si>
  <si>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</si>
  <si>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</si>
  <si>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</si>
  <si>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</si>
  <si>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</si>
  <si>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</si>
  <si>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</si>
  <si>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</si>
  <si>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</si>
  <si>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</si>
  <si>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</si>
  <si>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</si>
  <si>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</si>
  <si>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</si>
  <si>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</si>
  <si>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</si>
  <si>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</si>
  <si>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</si>
  <si>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</si>
  <si>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</si>
  <si>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</si>
  <si>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</si>
  <si>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</si>
  <si>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</si>
  <si>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</si>
  <si>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</si>
  <si>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</si>
  <si>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</si>
  <si>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</si>
  <si>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</si>
  <si>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</si>
  <si>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</si>
  <si>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</si>
  <si>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</si>
  <si>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</si>
  <si>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</si>
  <si>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</si>
  <si>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</si>
  <si>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</si>
  <si>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</si>
  <si>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</si>
  <si>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</si>
  <si>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</si>
  <si>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</si>
  <si>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</si>
  <si>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</si>
  <si>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</si>
  <si>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</si>
  <si>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</si>
  <si>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</si>
  <si>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</si>
  <si>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</si>
  <si>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</si>
  <si>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</si>
  <si>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</si>
  <si>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</si>
  <si>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</si>
  <si>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</si>
  <si>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</si>
  <si>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</si>
  <si>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</si>
  <si>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</si>
  <si>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</si>
  <si>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</si>
  <si>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</si>
  <si>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</si>
  <si>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</si>
  <si>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</si>
  <si>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</si>
  <si>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</si>
  <si>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</si>
  <si>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</si>
  <si>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</si>
  <si>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</si>
  <si>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</si>
  <si>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</si>
  <si>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</si>
  <si>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</si>
  <si>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</si>
  <si>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</si>
  <si>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</si>
  <si>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</si>
  <si>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</si>
  <si>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</si>
  <si>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</si>
  <si>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</si>
  <si>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</si>
  <si>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</si>
  <si>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</si>
  <si>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</si>
  <si>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</si>
  <si>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</si>
  <si>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</si>
  <si>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</si>
  <si>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</si>
  <si>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</si>
  <si>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</si>
  <si>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</si>
  <si>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</si>
  <si>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</si>
  <si>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</si>
  <si>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</si>
  <si>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</si>
  <si>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</si>
  <si>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</si>
  <si>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</si>
  <si>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</si>
  <si>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</si>
  <si>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</si>
  <si>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</si>
  <si>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</si>
  <si>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</si>
  <si>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</si>
  <si>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</si>
  <si>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</si>
  <si>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</si>
  <si>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</si>
  <si>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</si>
  <si>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</si>
  <si>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</si>
  <si>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</si>
  <si>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</si>
  <si>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</si>
  <si>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</si>
  <si>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</si>
  <si>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</si>
  <si>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</si>
  <si>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</si>
  <si>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</si>
  <si>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</si>
  <si>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</si>
  <si>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</si>
  <si>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</si>
  <si>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</si>
  <si>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</si>
  <si>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</si>
  <si>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</si>
  <si>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</si>
  <si>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</si>
  <si>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</si>
  <si>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</si>
  <si>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</si>
  <si>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</si>
  <si>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</si>
  <si>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</si>
  <si>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</si>
  <si>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</si>
  <si>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</si>
  <si>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</si>
  <si>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</si>
  <si>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</si>
  <si>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</si>
  <si>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</si>
  <si>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</si>
  <si>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</si>
  <si>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</si>
  <si>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</si>
  <si>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</si>
  <si>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</si>
  <si>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</si>
  <si>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</si>
  <si>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</si>
  <si>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</si>
  <si>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</si>
  <si>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</si>
  <si>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</si>
  <si>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</si>
  <si>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</si>
  <si>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</si>
  <si>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</si>
  <si>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</si>
  <si>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</si>
  <si>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</si>
  <si>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</si>
  <si>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</si>
  <si>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</si>
  <si>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</si>
  <si>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</si>
  <si>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</si>
  <si>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</si>
  <si>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</si>
  <si>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</si>
  <si>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</si>
  <si>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</si>
  <si>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</si>
  <si>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</si>
  <si>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</si>
  <si>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</si>
  <si>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</si>
  <si>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</si>
  <si>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</si>
  <si>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</si>
  <si>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</si>
  <si>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</si>
  <si>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</si>
  <si>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</si>
  <si>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</si>
  <si>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</si>
  <si>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</si>
  <si>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</si>
  <si>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</si>
  <si>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</si>
  <si>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</si>
  <si>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</si>
  <si>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</si>
  <si>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</si>
  <si>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</si>
  <si>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</si>
  <si>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</si>
  <si>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</si>
  <si>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</si>
  <si>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</si>
  <si>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</si>
  <si>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</si>
  <si>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</si>
  <si>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</si>
  <si>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</si>
  <si>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</si>
  <si>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</si>
  <si>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</si>
  <si>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</si>
  <si>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</si>
  <si>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</si>
  <si>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</si>
  <si>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</si>
  <si>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</si>
  <si>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</si>
  <si>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</si>
  <si>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</si>
  <si>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</si>
  <si>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</si>
  <si>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</si>
  <si>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</si>
  <si>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</si>
  <si>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</si>
  <si>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</si>
  <si>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</si>
  <si>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</si>
  <si>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</si>
  <si>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</si>
  <si>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</si>
  <si>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</si>
  <si>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</si>
  <si>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</si>
  <si>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</si>
  <si>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</si>
  <si>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</si>
  <si>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</si>
  <si>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</si>
  <si>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</si>
  <si>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</si>
  <si>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</si>
  <si>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</si>
  <si>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</si>
  <si>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</si>
  <si>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</si>
  <si>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</si>
  <si>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</si>
  <si>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</si>
  <si>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</si>
  <si>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</si>
  <si>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</si>
  <si>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</si>
  <si>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</si>
  <si>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</si>
  <si>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</si>
  <si>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</si>
  <si>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</si>
  <si>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</si>
  <si>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</si>
  <si>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</si>
  <si>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</si>
  <si>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</si>
  <si>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</si>
  <si>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</si>
  <si>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</si>
  <si>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</si>
  <si>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</si>
  <si>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</si>
  <si>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</si>
  <si>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</si>
  <si>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</si>
  <si>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</si>
  <si>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</si>
  <si>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</si>
  <si>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</si>
  <si>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</si>
  <si>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</si>
  <si>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</si>
  <si>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</si>
  <si>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</si>
  <si>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</si>
  <si>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</si>
  <si>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</si>
  <si>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</si>
  <si>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</si>
  <si>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</si>
  <si>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</si>
  <si>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</si>
  <si>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</si>
  <si>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</si>
  <si>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</si>
  <si>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</si>
  <si>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</si>
  <si>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</si>
  <si>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</si>
  <si>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</si>
  <si>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</si>
  <si>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</si>
  <si>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</si>
  <si>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</si>
  <si>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</si>
  <si>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</si>
  <si>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</si>
  <si>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</si>
  <si>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</si>
  <si>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</si>
  <si>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</si>
  <si>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</si>
  <si>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</si>
  <si>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</si>
  <si>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</si>
  <si>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</si>
  <si>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</si>
  <si>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</si>
  <si>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</si>
  <si>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</si>
  <si>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</si>
  <si>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</si>
  <si>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</si>
  <si>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</si>
  <si>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</si>
  <si>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</si>
  <si>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</si>
  <si>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</si>
  <si>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</si>
  <si>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</si>
  <si>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</si>
  <si>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</si>
  <si>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</si>
  <si>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</si>
  <si>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</si>
  <si>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</si>
  <si>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</si>
  <si>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</si>
  <si>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</si>
  <si>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</si>
  <si>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</si>
  <si>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</si>
  <si>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</si>
  <si>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</si>
  <si>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</si>
  <si>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</si>
  <si>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</si>
  <si>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</si>
  <si>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</si>
  <si>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</si>
  <si>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</si>
  <si>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</si>
  <si>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</si>
  <si>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</si>
  <si>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</si>
  <si>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</si>
  <si>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</si>
  <si>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</si>
  <si>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</si>
  <si>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</si>
  <si>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</si>
  <si>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</si>
  <si>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</si>
  <si>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</si>
  <si>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</si>
  <si>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</si>
  <si>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</si>
  <si>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</si>
  <si>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</si>
  <si>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</si>
  <si>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</si>
  <si>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</si>
  <si>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</si>
  <si>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</si>
  <si>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</si>
  <si>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</si>
  <si>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</si>
  <si>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</si>
  <si>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</si>
  <si>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</si>
  <si>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</si>
  <si>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</si>
  <si>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</si>
  <si>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</si>
  <si>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</si>
  <si>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</si>
  <si>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</si>
  <si>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</si>
  <si>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</si>
  <si>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</si>
  <si>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</si>
  <si>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</si>
  <si>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</si>
  <si>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</si>
  <si>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</si>
  <si>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</si>
  <si>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</si>
  <si>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</si>
  <si>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</si>
  <si>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</si>
  <si>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</si>
  <si>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</si>
  <si>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</si>
  <si>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</si>
  <si>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</si>
  <si>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</si>
  <si>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</si>
  <si>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</si>
  <si>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</si>
  <si>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</si>
  <si>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</si>
  <si>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</si>
  <si>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</si>
  <si>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</si>
  <si>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</si>
  <si>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</si>
  <si>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</si>
  <si>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</si>
  <si>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</si>
  <si>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</si>
  <si>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</si>
  <si>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</si>
  <si>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</si>
  <si>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</si>
  <si>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</si>
  <si>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</si>
  <si>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</si>
  <si>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</si>
  <si>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</si>
  <si>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</si>
  <si>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</si>
  <si>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</si>
  <si>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</si>
  <si>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</si>
  <si>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</si>
  <si>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</si>
  <si>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</si>
  <si>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</si>
  <si>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</si>
  <si>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</si>
  <si>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</si>
  <si>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</si>
  <si>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</si>
  <si>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</si>
  <si>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</si>
  <si>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</si>
  <si>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</si>
  <si>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</si>
  <si>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</si>
  <si>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</si>
  <si>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</si>
  <si>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</si>
  <si>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</si>
  <si>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</si>
  <si>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</si>
  <si>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</si>
  <si>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</si>
  <si>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</si>
  <si>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</si>
  <si>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</si>
  <si>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</si>
  <si>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</si>
  <si>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</si>
  <si>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</si>
  <si>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</si>
  <si>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</si>
  <si>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</si>
  <si>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</si>
  <si>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</si>
  <si>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</si>
  <si>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</si>
  <si>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</si>
  <si>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</si>
  <si>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</si>
  <si>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</si>
  <si>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</si>
  <si>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</si>
  <si>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</si>
  <si>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</si>
  <si>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</si>
  <si>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</si>
  <si>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</si>
  <si>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</si>
  <si>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</si>
  <si>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</si>
  <si>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</si>
  <si>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</si>
  <si>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</si>
  <si>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</si>
  <si>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</si>
  <si>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</si>
  <si>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</si>
  <si>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</si>
  <si>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</si>
  <si>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</si>
  <si>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</si>
  <si>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</si>
  <si>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</si>
  <si>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</si>
  <si>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</si>
  <si>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</si>
  <si>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</si>
  <si>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</si>
  <si>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</si>
  <si>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</si>
  <si>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</si>
  <si>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</si>
  <si>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</si>
  <si>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</si>
  <si>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</si>
  <si>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</si>
  <si>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</si>
  <si>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</si>
  <si>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</si>
  <si>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</si>
  <si>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</si>
  <si>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</si>
  <si>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</si>
  <si>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</si>
  <si>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</si>
  <si>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</si>
  <si>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</si>
  <si>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</si>
  <si>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</si>
  <si>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</si>
  <si>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</si>
  <si>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</si>
  <si>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</si>
  <si>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</si>
  <si>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</si>
  <si>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</si>
  <si>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</si>
  <si>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</si>
  <si>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</si>
  <si>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</si>
  <si>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</si>
  <si>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</si>
  <si>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</si>
  <si>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</si>
  <si>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</si>
  <si>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</si>
  <si>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</si>
  <si>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</si>
  <si>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</si>
  <si>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</si>
  <si>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</si>
  <si>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</si>
  <si>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</si>
  <si>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</si>
  <si>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</si>
  <si>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</si>
  <si>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</si>
  <si>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</si>
  <si>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</si>
  <si>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</si>
  <si>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</si>
  <si>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</si>
  <si>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</si>
  <si>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</si>
  <si>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</si>
  <si>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</si>
  <si>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</si>
  <si>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</si>
  <si>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</si>
  <si>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</si>
  <si>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</si>
  <si>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</si>
  <si>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</si>
  <si>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</si>
  <si>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</si>
  <si>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</si>
  <si>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</si>
  <si>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</si>
  <si>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</si>
  <si>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</si>
  <si>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</si>
  <si>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</si>
  <si>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</si>
  <si>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</si>
  <si>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</si>
  <si>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</si>
  <si>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</si>
  <si>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</si>
  <si>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</si>
  <si>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</si>
  <si>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</si>
  <si>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</si>
  <si>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</si>
  <si>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</si>
  <si>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</si>
  <si>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</si>
  <si>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</si>
  <si>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</si>
  <si>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</si>
  <si>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</si>
  <si>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</si>
  <si>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</si>
  <si>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</si>
  <si>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</si>
  <si>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</si>
  <si>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</si>
  <si>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</si>
  <si>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</si>
  <si>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</si>
  <si>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</si>
  <si>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</si>
  <si>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</si>
  <si>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</si>
  <si>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</si>
  <si>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</si>
  <si>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</si>
  <si>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</si>
  <si>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</si>
  <si>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</si>
  <si>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</si>
  <si>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</si>
  <si>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</si>
  <si>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</si>
  <si>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</si>
  <si>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</si>
  <si>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</si>
  <si>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</si>
  <si>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</si>
  <si>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</si>
  <si>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</si>
  <si>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</si>
  <si>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</si>
  <si>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</si>
  <si>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</si>
  <si>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</si>
  <si>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</si>
  <si>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</si>
  <si>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</si>
  <si>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</si>
  <si>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</si>
  <si>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</si>
  <si>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</si>
  <si>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</si>
  <si>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</si>
  <si>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</si>
  <si>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</si>
  <si>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</si>
  <si>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</si>
  <si>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</si>
  <si>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</si>
  <si>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</si>
  <si>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</si>
  <si>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</si>
  <si>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</si>
  <si>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</si>
  <si>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</si>
  <si>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</si>
  <si>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</si>
  <si>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</si>
  <si>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</si>
  <si>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</si>
  <si>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</si>
  <si>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</si>
  <si>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</si>
  <si>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</si>
  <si>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</si>
  <si>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</si>
  <si>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</si>
  <si>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</si>
  <si>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</si>
  <si>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</si>
  <si>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</si>
  <si>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</si>
  <si>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</si>
  <si>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</si>
  <si>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</si>
  <si>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</si>
  <si>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</si>
  <si>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</si>
  <si>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</si>
  <si>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</si>
  <si>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</si>
  <si>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</si>
  <si>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</si>
  <si>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</si>
  <si>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</si>
  <si>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</si>
  <si>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</si>
  <si>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</si>
  <si>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</si>
  <si>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</si>
  <si>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</si>
  <si>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</si>
  <si>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</si>
  <si>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</si>
  <si>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</si>
  <si>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</si>
  <si>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</si>
  <si>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</si>
  <si>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</si>
  <si>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</si>
  <si>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</si>
  <si>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</si>
  <si>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</si>
  <si>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</si>
  <si>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</si>
  <si>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</si>
  <si>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</si>
  <si>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</si>
  <si>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</si>
  <si>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</si>
  <si>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</si>
  <si>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</si>
  <si>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</si>
  <si>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</si>
  <si>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</si>
  <si>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</si>
  <si>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</si>
  <si>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</si>
  <si>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</si>
  <si>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</si>
  <si>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</si>
  <si>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</si>
  <si>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</si>
  <si>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</si>
  <si>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</si>
  <si>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</si>
  <si>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</si>
  <si>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</si>
  <si>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</si>
  <si>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</si>
  <si>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</si>
  <si>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</si>
  <si>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</si>
  <si>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</si>
  <si>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</si>
  <si>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</si>
  <si>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</si>
  <si>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</si>
  <si>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</si>
  <si>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</si>
  <si>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</si>
  <si>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</si>
  <si>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</si>
  <si>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</si>
  <si>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</si>
  <si>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</si>
  <si>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</si>
  <si>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</si>
  <si>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</si>
  <si>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</si>
  <si>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</si>
  <si>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</si>
  <si>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</si>
  <si>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</si>
  <si>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</si>
  <si>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</si>
  <si>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</si>
  <si>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</si>
  <si>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</si>
  <si>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</si>
  <si>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</si>
  <si>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</si>
  <si>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</si>
  <si>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</si>
  <si>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</si>
  <si>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</si>
  <si>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</si>
  <si>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</si>
  <si>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</si>
  <si>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</si>
  <si>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</si>
  <si>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</si>
  <si>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</si>
  <si>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</si>
  <si>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</si>
  <si>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</si>
  <si>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</si>
  <si>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</si>
  <si>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</si>
  <si>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</si>
  <si>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</si>
  <si>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</si>
  <si>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</si>
  <si>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</si>
  <si>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</si>
  <si>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</si>
  <si>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</si>
  <si>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</si>
  <si>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</si>
  <si>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</si>
  <si>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</si>
  <si>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</si>
  <si>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</si>
  <si>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</si>
  <si>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</si>
  <si>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</si>
  <si>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</si>
  <si>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</si>
  <si>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</si>
  <si>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</si>
  <si>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</si>
  <si>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</si>
  <si>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</si>
  <si>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</si>
  <si>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</si>
  <si>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</si>
  <si>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</si>
  <si>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</si>
  <si>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</si>
  <si>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</si>
  <si>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</si>
  <si>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</si>
  <si>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</si>
  <si>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</si>
  <si>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</si>
  <si>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</si>
  <si>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</si>
  <si>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</si>
  <si>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</si>
  <si>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</si>
  <si>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</si>
  <si>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</si>
  <si>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</si>
  <si>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</si>
  <si>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</si>
  <si>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</si>
  <si>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</si>
  <si>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</si>
  <si>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</si>
  <si>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</si>
  <si>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</si>
  <si>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</si>
  <si>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</si>
  <si>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</si>
  <si>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</si>
  <si>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</si>
  <si>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</si>
  <si>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</si>
  <si>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</si>
  <si>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</si>
  <si>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</si>
  <si>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</si>
  <si>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</si>
  <si>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</si>
  <si>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</si>
  <si>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</si>
  <si>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</si>
  <si>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</si>
  <si>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</si>
  <si>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</si>
  <si>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</si>
  <si>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</si>
  <si>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</si>
  <si>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</si>
  <si>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</si>
  <si>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</si>
  <si>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</si>
  <si>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</si>
  <si>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</si>
  <si>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</si>
  <si>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</si>
  <si>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</si>
  <si>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</si>
  <si>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</si>
  <si>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</si>
  <si>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</si>
  <si>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</si>
  <si>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</si>
  <si>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</si>
  <si>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</si>
  <si>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</si>
  <si>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</si>
  <si>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</si>
  <si>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</si>
  <si>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</si>
  <si>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</si>
  <si>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</si>
  <si>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</si>
  <si>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</si>
  <si>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</si>
  <si>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</si>
  <si>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</si>
  <si>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</si>
  <si>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</si>
  <si>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</si>
  <si>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</si>
  <si>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</si>
  <si>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</si>
  <si>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</si>
  <si>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</si>
  <si>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</si>
  <si>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</si>
  <si>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</si>
  <si>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</si>
  <si>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</si>
  <si>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</si>
  <si>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</si>
  <si>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</si>
  <si>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</si>
  <si>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</si>
  <si>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</si>
  <si>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</si>
  <si>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</si>
  <si>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</si>
  <si>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</si>
  <si>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</si>
  <si>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</si>
  <si>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</si>
  <si>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</si>
  <si>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</si>
  <si>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</si>
  <si>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</si>
  <si>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</si>
  <si>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</si>
  <si>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</si>
  <si>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</si>
  <si>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</si>
  <si>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</si>
  <si>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</si>
  <si>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</si>
  <si>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</si>
  <si>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</si>
  <si>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</si>
  <si>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</si>
  <si>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</si>
  <si>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</si>
  <si>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</si>
  <si>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</si>
  <si>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</si>
  <si>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</si>
  <si>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</si>
  <si>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</si>
  <si>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</si>
  <si>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</si>
  <si>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</si>
  <si>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</si>
  <si>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</si>
  <si>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</si>
  <si>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</si>
  <si>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</si>
  <si>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</si>
  <si>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</si>
  <si>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</si>
  <si>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</si>
  <si>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</si>
  <si>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</si>
  <si>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</si>
  <si>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</si>
  <si>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</si>
  <si>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</si>
  <si>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</si>
  <si>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</si>
  <si>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</si>
  <si>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</si>
  <si>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</si>
  <si>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</si>
  <si>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</si>
  <si>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</si>
  <si>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</si>
  <si>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</si>
  <si>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</si>
  <si>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</si>
  <si>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</si>
  <si>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</si>
  <si>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</si>
  <si>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</si>
  <si>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</si>
  <si>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</si>
  <si>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</si>
  <si>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</si>
  <si>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</si>
  <si>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</si>
  <si>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</si>
  <si>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</si>
  <si>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</si>
  <si>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</si>
  <si>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</si>
  <si>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</si>
  <si>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</si>
  <si>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</si>
  <si>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</si>
  <si>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</si>
  <si>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</si>
  <si>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</si>
  <si>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</si>
  <si>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</si>
  <si>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</si>
  <si>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</si>
  <si>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</si>
  <si>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</si>
  <si>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</si>
  <si>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</si>
  <si>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</si>
  <si>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</si>
  <si>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</si>
  <si>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</si>
  <si>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</si>
  <si>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</si>
  <si>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</si>
  <si>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</si>
  <si>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</si>
  <si>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</si>
  <si>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</si>
  <si>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</si>
  <si>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</si>
  <si>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</si>
  <si>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</si>
  <si>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</si>
  <si>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</si>
  <si>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</si>
  <si>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</si>
  <si>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</si>
  <si>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</si>
  <si>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</si>
  <si>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</si>
  <si>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</si>
  <si>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</si>
  <si>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</si>
  <si>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</si>
  <si>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</si>
  <si>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</si>
  <si>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</si>
  <si>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</si>
  <si>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</si>
  <si>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</si>
  <si>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</si>
  <si>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</si>
  <si>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</si>
  <si>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</si>
  <si>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</si>
  <si>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</si>
  <si>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</si>
  <si>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</si>
  <si>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</si>
  <si>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</si>
  <si>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</si>
  <si>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</si>
  <si>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</si>
  <si>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</si>
  <si>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</si>
  <si>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</si>
  <si>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</si>
  <si>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</si>
  <si>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</si>
  <si>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</si>
  <si>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</si>
  <si>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</si>
  <si>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</si>
  <si>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</si>
  <si>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</si>
  <si>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</si>
  <si>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</si>
  <si>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</si>
  <si>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</si>
  <si>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</si>
  <si>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</si>
  <si>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</si>
  <si>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</si>
  <si>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</si>
  <si>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</si>
  <si>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</si>
  <si>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</si>
  <si>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</si>
  <si>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</si>
  <si>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</si>
  <si>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</si>
  <si>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</si>
  <si>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</si>
  <si>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</si>
  <si>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</si>
  <si>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</si>
  <si>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</si>
  <si>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</si>
  <si>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</si>
  <si>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</si>
  <si>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</si>
  <si>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</si>
  <si>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</si>
  <si>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</si>
  <si>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</si>
  <si>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</si>
  <si>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</si>
  <si>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</si>
  <si>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</si>
  <si>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</si>
  <si>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</si>
  <si>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</si>
  <si>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</si>
  <si>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</si>
  <si>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</si>
  <si>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</si>
  <si>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</si>
  <si>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</si>
  <si>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</si>
  <si>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</si>
  <si>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</si>
  <si>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</si>
  <si>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</si>
  <si>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</si>
  <si>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</si>
  <si>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</si>
  <si>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</si>
  <si>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</si>
  <si>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</si>
  <si>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</si>
  <si>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</si>
  <si>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</si>
  <si>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</si>
  <si>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</si>
  <si>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</si>
  <si>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</si>
  <si>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</si>
  <si>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</si>
  <si>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</si>
  <si>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</si>
  <si>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</si>
  <si>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</si>
  <si>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</si>
  <si>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</si>
  <si>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</si>
  <si>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</si>
  <si>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</si>
  <si>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</si>
  <si>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</si>
  <si>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</si>
  <si>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</si>
  <si>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</si>
  <si>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</si>
  <si>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</si>
  <si>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</si>
  <si>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</si>
  <si>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</si>
  <si>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</si>
  <si>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</si>
  <si>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</si>
  <si>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</si>
  <si>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</si>
  <si>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</si>
  <si>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</si>
  <si>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</si>
  <si>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</si>
  <si>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</si>
  <si>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</si>
  <si>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</si>
  <si>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</si>
  <si>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</si>
  <si>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</si>
  <si>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</si>
  <si>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</si>
  <si>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</si>
  <si>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</si>
  <si>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</si>
  <si>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</si>
  <si>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</si>
  <si>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</si>
  <si>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</si>
  <si>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</si>
  <si>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</si>
  <si>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</si>
  <si>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</si>
  <si>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</si>
  <si>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</si>
  <si>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</si>
  <si>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</si>
  <si>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</si>
  <si>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</si>
  <si>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</si>
  <si>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</si>
  <si>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</si>
  <si>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</si>
  <si>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</si>
  <si>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</si>
  <si>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</si>
  <si>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</si>
  <si>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</si>
  <si>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</si>
  <si>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</si>
  <si>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</si>
  <si>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</si>
  <si>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</si>
  <si>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</si>
  <si>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</si>
  <si>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</si>
  <si>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</si>
  <si>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</si>
  <si>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</si>
  <si>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</si>
  <si>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</si>
  <si>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</si>
  <si>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</si>
  <si>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</si>
  <si>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</si>
  <si>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</si>
  <si>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</si>
  <si>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</si>
  <si>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</si>
  <si>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</si>
  <si>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</si>
  <si>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</si>
  <si>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</si>
  <si>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</si>
  <si>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</si>
  <si>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</si>
  <si>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</si>
  <si>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</si>
  <si>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</si>
  <si>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</si>
  <si>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</si>
  <si>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</si>
  <si>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</si>
  <si>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</si>
  <si>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</si>
  <si>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</si>
  <si>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</si>
  <si>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</si>
  <si>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</si>
  <si>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</si>
  <si>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</si>
  <si>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</si>
  <si>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</si>
  <si>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</si>
  <si>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</si>
  <si>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</si>
  <si>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</si>
  <si>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</si>
  <si>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</si>
  <si>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</si>
  <si>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</si>
  <si>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</si>
  <si>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</si>
  <si>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</si>
  <si>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</si>
  <si>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</si>
  <si>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</si>
  <si>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</si>
  <si>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</si>
  <si>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</si>
  <si>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</si>
  <si>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</si>
  <si>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</si>
  <si>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</si>
  <si>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</si>
  <si>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</si>
  <si>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</si>
  <si>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</si>
  <si>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</si>
  <si>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</si>
  <si>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</si>
  <si>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</si>
  <si>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</si>
  <si>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</si>
  <si>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</si>
  <si>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</si>
  <si>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</si>
  <si>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</si>
  <si>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</si>
  <si>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</si>
  <si>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</si>
  <si>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</si>
  <si>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</si>
  <si>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</si>
  <si>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</si>
  <si>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</si>
  <si>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</si>
  <si>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</si>
  <si>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</si>
  <si>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</si>
  <si>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</si>
  <si>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</si>
  <si>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</si>
  <si>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</si>
  <si>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</si>
  <si>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</si>
  <si>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</si>
  <si>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</si>
  <si>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</si>
  <si>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</si>
  <si>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</si>
  <si>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</si>
  <si>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</si>
  <si>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</si>
  <si>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</si>
  <si>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</si>
  <si>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</si>
  <si>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</si>
  <si>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</si>
  <si>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</si>
  <si>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</si>
  <si>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</si>
  <si>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</si>
  <si>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</si>
  <si>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</si>
  <si>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</si>
  <si>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</si>
  <si>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</si>
  <si>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</si>
  <si>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</si>
  <si>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</si>
  <si>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</si>
  <si>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</si>
  <si>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</si>
  <si>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</si>
  <si>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</si>
  <si>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</si>
  <si>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</si>
  <si>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</si>
  <si>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</si>
  <si>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</si>
  <si>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</si>
  <si>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</si>
  <si>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</si>
  <si>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</si>
  <si>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</si>
  <si>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</si>
  <si>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</si>
  <si>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</si>
  <si>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</si>
  <si>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</si>
  <si>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</si>
  <si>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</si>
  <si>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</si>
  <si>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</si>
  <si>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</si>
  <si>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</si>
  <si>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</si>
  <si>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</si>
  <si>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</si>
  <si>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</si>
  <si>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</si>
  <si>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</si>
  <si>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</si>
  <si>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</si>
  <si>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</si>
  <si>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</si>
  <si>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</si>
  <si>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</si>
  <si>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</si>
  <si>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</si>
  <si>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</si>
  <si>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</si>
  <si>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</si>
  <si>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</si>
  <si>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</si>
  <si>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</si>
  <si>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</si>
  <si>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</si>
  <si>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</si>
  <si>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</si>
  <si>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</si>
  <si>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</si>
  <si>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</si>
  <si>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</si>
  <si>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</si>
  <si>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</si>
  <si>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</si>
  <si>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</si>
  <si>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</si>
  <si>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</si>
  <si>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</si>
  <si>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</si>
  <si>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</si>
  <si>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</si>
  <si>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</si>
  <si>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</si>
  <si>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</si>
  <si>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</si>
  <si>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</si>
  <si>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</si>
  <si>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</si>
  <si>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</si>
  <si>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</si>
  <si>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</si>
  <si>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</si>
  <si>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</si>
  <si>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</si>
  <si>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</si>
  <si>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</si>
  <si>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</si>
  <si>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</si>
  <si>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</si>
  <si>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</si>
  <si>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</si>
  <si>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</si>
  <si>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</si>
  <si>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</si>
  <si>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</si>
  <si>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</si>
  <si>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</si>
  <si>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</si>
  <si>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</si>
  <si>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</si>
  <si>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</si>
  <si>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</si>
  <si>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</si>
  <si>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</si>
  <si>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</si>
  <si>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</si>
  <si>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</si>
  <si>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</si>
  <si>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</si>
  <si>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</si>
  <si>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</si>
  <si>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</si>
  <si>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</si>
  <si>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</si>
  <si>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</si>
  <si>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</si>
  <si>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</si>
  <si>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</si>
  <si>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</si>
  <si>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</si>
  <si>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</si>
  <si>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</si>
  <si>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</si>
  <si>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</si>
  <si>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</si>
  <si>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</si>
  <si>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</si>
  <si>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</si>
  <si>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</si>
  <si>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</si>
  <si>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</si>
  <si>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</si>
  <si>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</si>
  <si>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</si>
  <si>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</si>
  <si>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</si>
  <si>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</si>
  <si>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</si>
  <si>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</si>
  <si>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</si>
  <si>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</si>
  <si>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</si>
  <si>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</si>
  <si>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</si>
  <si>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</si>
  <si>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</si>
  <si>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</si>
  <si>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</si>
  <si>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</si>
  <si>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</si>
  <si>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</si>
  <si>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</si>
  <si>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</si>
  <si>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</si>
  <si>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</si>
  <si>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</si>
  <si>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</si>
  <si>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</si>
  <si>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</si>
  <si>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</si>
  <si>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</si>
  <si>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</si>
  <si>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</si>
  <si>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</si>
  <si>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</si>
  <si>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</si>
  <si>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</si>
  <si>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</si>
  <si>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</si>
  <si>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</si>
  <si>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</si>
  <si>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</si>
  <si>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</si>
  <si>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</si>
  <si>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</si>
  <si>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</si>
  <si>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</si>
  <si>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</si>
  <si>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</si>
  <si>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</si>
  <si>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</si>
  <si>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</si>
  <si>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</si>
  <si>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</si>
  <si>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</si>
  <si>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</si>
  <si>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</si>
  <si>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</si>
  <si>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</si>
  <si>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</si>
  <si>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</si>
  <si>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</si>
  <si>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</si>
  <si>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</si>
  <si>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</si>
  <si>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</si>
  <si>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</si>
  <si>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</si>
  <si>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</si>
  <si>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</si>
  <si>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</si>
  <si>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</si>
  <si>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</si>
  <si>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</si>
  <si>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</si>
  <si>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</si>
  <si>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</si>
  <si>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</si>
  <si>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</si>
  <si>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</si>
  <si>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</si>
  <si>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</si>
  <si>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</si>
  <si>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</si>
  <si>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</si>
  <si>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</si>
  <si>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</si>
  <si>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</si>
  <si>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</si>
  <si>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</si>
  <si>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</si>
  <si>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</si>
  <si>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</si>
  <si>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</si>
  <si>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</si>
  <si>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</si>
  <si>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</si>
  <si>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</si>
  <si>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</si>
  <si>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</si>
  <si>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</si>
  <si>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</si>
  <si>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</si>
  <si>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</si>
  <si>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</si>
  <si>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</si>
  <si>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</si>
  <si>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</si>
  <si>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</si>
  <si>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</si>
  <si>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</si>
  <si>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</si>
  <si>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</si>
  <si>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</si>
  <si>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</si>
  <si>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</si>
  <si>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</si>
  <si>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</si>
  <si>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</si>
  <si>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</si>
  <si>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</si>
  <si>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</si>
  <si>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</si>
  <si>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</si>
  <si>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</si>
  <si>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</si>
  <si>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</si>
  <si>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</si>
  <si>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</si>
  <si>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</si>
  <si>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</si>
  <si>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</si>
  <si>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</si>
  <si>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</si>
  <si>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</si>
  <si>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</si>
  <si>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</si>
  <si>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</si>
  <si>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</si>
  <si>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</si>
  <si>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</si>
  <si>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</si>
  <si>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</si>
  <si>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</si>
  <si>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</si>
  <si>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</si>
  <si>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</si>
  <si>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</si>
  <si>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</si>
  <si>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</si>
  <si>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</si>
  <si>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</si>
  <si>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</si>
  <si>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</si>
  <si>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</si>
  <si>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</si>
  <si>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</si>
  <si>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</si>
  <si>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</si>
  <si>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</si>
  <si>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</si>
  <si>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</si>
  <si>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</si>
  <si>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</si>
  <si>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</si>
  <si>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</si>
  <si>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</si>
  <si>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</si>
  <si>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</si>
  <si>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</si>
  <si>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</si>
  <si>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</si>
  <si>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</si>
  <si>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</si>
  <si>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</si>
  <si>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</si>
  <si>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</si>
  <si>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</si>
  <si>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</si>
  <si>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</si>
  <si>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</si>
  <si>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</si>
  <si>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</si>
  <si>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</si>
  <si>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</si>
  <si>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</si>
  <si>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</si>
  <si>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</si>
  <si>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</si>
  <si>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</si>
  <si>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</si>
  <si>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</si>
  <si>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</si>
  <si>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</si>
  <si>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</si>
  <si>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</si>
  <si>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</si>
  <si>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</si>
  <si>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</si>
  <si>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</si>
  <si>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</si>
  <si>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</si>
  <si>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</si>
  <si>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</si>
  <si>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</si>
  <si>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</si>
  <si>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</si>
  <si>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</si>
  <si>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</si>
  <si>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</si>
  <si>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</si>
  <si>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</si>
  <si>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</si>
  <si>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</si>
  <si>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</si>
  <si>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</si>
  <si>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</si>
  <si>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</si>
  <si>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</si>
  <si>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</si>
  <si>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</si>
  <si>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</si>
  <si>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</si>
  <si>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</si>
  <si>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</si>
  <si>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</si>
  <si>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</si>
  <si>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</si>
  <si>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</si>
  <si>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</si>
  <si>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</si>
  <si>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</si>
  <si>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</si>
  <si>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</si>
  <si>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</si>
  <si>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</si>
  <si>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</si>
  <si>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</si>
  <si>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</si>
  <si>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</si>
  <si>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</si>
  <si>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</si>
  <si>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</si>
  <si>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</si>
  <si>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</si>
  <si>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</si>
  <si>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</si>
  <si>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</si>
  <si>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</si>
  <si>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</si>
  <si>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</si>
  <si>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</si>
  <si>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</si>
  <si>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</si>
  <si>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</si>
  <si>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</si>
  <si>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</si>
  <si>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</si>
  <si>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</si>
  <si>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</si>
  <si>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</si>
  <si>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</si>
  <si>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</si>
  <si>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</si>
  <si>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</si>
  <si>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</si>
  <si>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</si>
  <si>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</si>
  <si>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</si>
  <si>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</si>
  <si>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</si>
  <si>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</si>
  <si>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</si>
  <si>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</si>
  <si>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</si>
  <si>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</si>
  <si>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</si>
  <si>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</si>
  <si>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</si>
  <si>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</si>
  <si>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</si>
  <si>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</si>
  <si>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</si>
  <si>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</si>
  <si>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</si>
  <si>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</si>
  <si>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</si>
  <si>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</si>
  <si>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</si>
  <si>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</si>
  <si>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</si>
  <si>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</si>
  <si>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</si>
  <si>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</si>
  <si>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</si>
  <si>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</si>
  <si>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</si>
  <si>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</si>
  <si>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</si>
  <si>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</si>
  <si>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</si>
  <si>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</si>
  <si>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</si>
  <si>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</si>
  <si>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</si>
  <si>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</si>
  <si>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</si>
  <si>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</si>
  <si>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</si>
  <si>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</si>
  <si>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</si>
  <si>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</si>
  <si>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</si>
  <si>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</si>
  <si>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</si>
  <si>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</si>
  <si>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</si>
  <si>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</si>
  <si>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</si>
  <si>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</si>
  <si>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</si>
  <si>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</si>
  <si>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</si>
  <si>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</si>
  <si>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</si>
  <si>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</si>
  <si>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</si>
  <si>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</si>
  <si>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</si>
  <si>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</si>
  <si>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</si>
  <si>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</si>
  <si>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</si>
  <si>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</si>
  <si>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</si>
  <si>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</si>
  <si>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</si>
  <si>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</si>
  <si>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</si>
  <si>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</si>
  <si>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</si>
  <si>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</si>
  <si>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</si>
  <si>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</si>
  <si>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</si>
  <si>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</si>
  <si>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</si>
  <si>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</si>
  <si>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</si>
  <si>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</si>
  <si>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</si>
  <si>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</si>
  <si>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</si>
  <si>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</si>
  <si>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</si>
  <si>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</si>
  <si>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</si>
  <si>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</si>
  <si>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</si>
  <si>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</si>
  <si>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</si>
  <si>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</si>
  <si>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</si>
  <si>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</si>
  <si>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</si>
  <si>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</si>
  <si>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</si>
  <si>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</si>
  <si>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</si>
  <si>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</si>
  <si>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</si>
  <si>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</si>
  <si>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</si>
  <si>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</si>
  <si>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</si>
  <si>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</si>
  <si>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</si>
  <si>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</si>
  <si>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</si>
  <si>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</si>
  <si>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</si>
  <si>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</si>
  <si>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</si>
  <si>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</si>
  <si>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</si>
  <si>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</si>
  <si>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</si>
  <si>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</si>
  <si>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</si>
  <si>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</si>
  <si>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</si>
  <si>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</si>
  <si>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</si>
  <si>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</si>
  <si>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</si>
  <si>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</si>
  <si>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</si>
  <si>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</si>
  <si>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</si>
  <si>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</si>
  <si>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</si>
  <si>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</si>
  <si>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</si>
  <si>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</si>
  <si>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</si>
  <si>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</si>
  <si>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</si>
  <si>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</si>
  <si>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</si>
  <si>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</si>
  <si>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</si>
  <si>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</si>
  <si>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</si>
  <si>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</si>
  <si>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</si>
  <si>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</si>
  <si>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</si>
  <si>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</si>
  <si>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</si>
  <si>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</si>
  <si>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</si>
  <si>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</si>
  <si>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</si>
  <si>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</si>
  <si>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</si>
  <si>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</si>
  <si>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</si>
  <si>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</si>
  <si>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</si>
  <si>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</si>
  <si>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</si>
  <si>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</si>
  <si>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</si>
  <si>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</si>
  <si>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</si>
  <si>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</si>
  <si>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</si>
  <si>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</si>
  <si>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</si>
  <si>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</si>
  <si>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</si>
  <si>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</si>
  <si>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</si>
  <si>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</si>
  <si>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</si>
  <si>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</si>
  <si>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</si>
  <si>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</si>
  <si>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</si>
  <si>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</si>
  <si>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</si>
  <si>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</si>
  <si>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</si>
  <si>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</si>
  <si>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</si>
  <si>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</si>
  <si>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</si>
  <si>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</si>
  <si>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</si>
  <si>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</si>
  <si>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</si>
  <si>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</si>
  <si>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</si>
  <si>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</si>
  <si>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</si>
  <si>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</si>
  <si>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</si>
  <si>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</si>
  <si>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</si>
  <si>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</si>
  <si>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</si>
  <si>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</si>
  <si>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</si>
  <si>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</si>
  <si>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</si>
  <si>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</si>
  <si>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</si>
  <si>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</si>
  <si>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</si>
  <si>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</si>
  <si>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</si>
  <si>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</si>
  <si>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</si>
  <si>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</si>
  <si>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</si>
  <si>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</si>
  <si>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</si>
  <si>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</si>
  <si>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</si>
  <si>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</si>
  <si>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</si>
  <si>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</si>
  <si>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</si>
  <si>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</si>
  <si>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</si>
  <si>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</si>
  <si>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</si>
  <si>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</si>
  <si>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</si>
  <si>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</si>
  <si>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</si>
  <si>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</si>
  <si>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</si>
  <si>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</si>
  <si>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</si>
  <si>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</si>
  <si>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</si>
  <si>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</si>
  <si>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</si>
  <si>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</si>
  <si>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</si>
  <si>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</si>
  <si>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</si>
  <si>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</si>
  <si>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</si>
  <si>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</si>
  <si>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</si>
  <si>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</si>
  <si>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</si>
  <si>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</si>
  <si>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</si>
  <si>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</si>
  <si>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</si>
  <si>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</si>
  <si>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</si>
  <si>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</si>
  <si>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</si>
  <si>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</si>
  <si>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</si>
  <si>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</si>
  <si>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</si>
  <si>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</si>
  <si>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</si>
  <si>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</si>
  <si>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</si>
  <si>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</si>
  <si>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</si>
  <si>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</si>
  <si>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</si>
  <si>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</si>
  <si>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</si>
  <si>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</si>
  <si>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</si>
  <si>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</si>
  <si>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</si>
  <si>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</si>
  <si>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</si>
  <si>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</si>
  <si>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</si>
  <si>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</si>
  <si>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</si>
  <si>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</si>
  <si>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</si>
  <si>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</si>
  <si>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</si>
  <si>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</si>
  <si>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</si>
  <si>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</si>
  <si>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</si>
  <si>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</si>
  <si>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</si>
  <si>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</si>
  <si>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</si>
  <si>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</si>
  <si>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</si>
  <si>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</si>
  <si>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</si>
  <si>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</si>
  <si>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</si>
  <si>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</si>
  <si>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</si>
  <si>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</si>
  <si>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</si>
  <si>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</si>
  <si>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</si>
  <si>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</si>
  <si>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</si>
  <si>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</si>
  <si>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</si>
  <si>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</si>
  <si>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</si>
  <si>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</si>
  <si>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</si>
  <si>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</si>
  <si>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</si>
  <si>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</si>
  <si>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</si>
  <si>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</si>
  <si>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</si>
  <si>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</si>
  <si>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</si>
  <si>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</si>
  <si>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</si>
  <si>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</si>
  <si>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</si>
  <si>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</si>
  <si>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</si>
  <si>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</si>
  <si>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</si>
  <si>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</si>
  <si>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</si>
  <si>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</si>
  <si>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</si>
  <si>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</si>
  <si>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</si>
  <si>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</si>
  <si>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</si>
  <si>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</si>
  <si>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</si>
  <si>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</si>
  <si>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</si>
  <si>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</si>
  <si>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</si>
  <si>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</si>
  <si>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</si>
  <si>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</si>
  <si>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</si>
  <si>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</si>
  <si>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</si>
  <si>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</si>
  <si>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</si>
  <si>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</si>
  <si>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</si>
  <si>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</si>
  <si>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</si>
  <si>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</si>
  <si>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</si>
  <si>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</si>
  <si>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</si>
  <si>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</si>
  <si>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</si>
  <si>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</si>
  <si>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</si>
  <si>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</si>
  <si>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</si>
  <si>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</si>
  <si>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</si>
  <si>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</si>
  <si>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</si>
  <si>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</si>
  <si>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</si>
  <si>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</si>
  <si>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</si>
  <si>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</si>
  <si>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</si>
  <si>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</si>
  <si>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</si>
  <si>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</si>
  <si>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</si>
  <si>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</si>
  <si>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</si>
  <si>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</si>
  <si>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</si>
  <si>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</si>
  <si>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</si>
  <si>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</si>
  <si>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</si>
  <si>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</si>
  <si>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</si>
  <si>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</si>
  <si>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</si>
  <si>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</si>
  <si>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</si>
  <si>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</si>
  <si>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</si>
  <si>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</si>
  <si>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</si>
  <si>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</si>
  <si>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</si>
  <si>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</si>
  <si>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</si>
  <si>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</si>
  <si>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</si>
  <si>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</si>
  <si>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</si>
  <si>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</si>
  <si>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</si>
  <si>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</si>
  <si>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</si>
  <si>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</si>
  <si>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</si>
  <si>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</si>
  <si>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</si>
  <si>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</si>
  <si>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</si>
  <si>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</si>
  <si>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</si>
  <si>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</si>
  <si>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</si>
  <si>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</si>
  <si>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</si>
  <si>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</si>
  <si>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</si>
  <si>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</si>
  <si>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</si>
  <si>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</si>
  <si>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</si>
  <si>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</si>
  <si>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</si>
  <si>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</si>
  <si>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</si>
  <si>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</si>
  <si>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</si>
  <si>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</si>
  <si>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</si>
  <si>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</si>
  <si>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</si>
  <si>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</si>
  <si>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</si>
  <si>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</si>
  <si>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</si>
  <si>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</si>
  <si>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</si>
  <si>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</si>
  <si>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</si>
  <si>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</si>
  <si>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</si>
  <si>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</si>
  <si>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</si>
  <si>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</si>
  <si>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</si>
  <si>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</si>
  <si>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</si>
  <si>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</si>
  <si>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</si>
  <si>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</si>
  <si>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</si>
  <si>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</si>
  <si>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</si>
  <si>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</si>
  <si>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</si>
  <si>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</si>
  <si>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</si>
  <si>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</si>
  <si>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</si>
  <si>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</si>
  <si>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</si>
  <si>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</si>
  <si>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</si>
  <si>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</si>
  <si>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</si>
  <si>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</si>
  <si>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</si>
  <si>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</si>
  <si>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</si>
  <si>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</si>
  <si>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</si>
  <si>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</si>
  <si>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</si>
  <si>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</si>
  <si>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</si>
  <si>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</si>
  <si>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</si>
  <si>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</si>
  <si>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</si>
  <si>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</si>
  <si>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</si>
  <si>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</si>
  <si>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</si>
  <si>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</si>
  <si>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</si>
  <si>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</si>
  <si>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</si>
  <si>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</si>
  <si>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</si>
  <si>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</si>
  <si>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</si>
  <si>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</si>
  <si>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</si>
  <si>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</si>
  <si>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</si>
  <si>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</si>
  <si>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</si>
  <si>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</si>
  <si>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</si>
  <si>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</si>
  <si>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</si>
  <si>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</si>
  <si>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</si>
  <si>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</si>
  <si>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</si>
  <si>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</si>
  <si>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</si>
  <si>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</si>
  <si>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</si>
  <si>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</si>
  <si>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</si>
  <si>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</si>
  <si>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</si>
  <si>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</si>
  <si>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</si>
  <si>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</si>
  <si>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</si>
  <si>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</si>
  <si>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</si>
  <si>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</si>
  <si>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</si>
  <si>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</si>
  <si>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</si>
  <si>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</si>
  <si>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</si>
  <si>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</si>
  <si>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</si>
  <si>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</si>
  <si>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</si>
  <si>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</si>
  <si>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</si>
  <si>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</si>
  <si>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</si>
  <si>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</si>
  <si>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</si>
  <si>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</si>
  <si>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</si>
  <si>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</si>
  <si>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</si>
  <si>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</si>
  <si>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</si>
  <si>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</si>
  <si>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</si>
  <si>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</si>
  <si>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</si>
  <si>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</si>
  <si>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</si>
  <si>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</si>
  <si>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</si>
  <si>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</si>
  <si>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</si>
  <si>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</si>
  <si>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</si>
  <si>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</si>
  <si>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</si>
  <si>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</si>
  <si>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</si>
  <si>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</si>
  <si>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</si>
  <si>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</si>
  <si>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</si>
  <si>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</si>
  <si>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</si>
  <si>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</si>
  <si>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</si>
  <si>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</si>
  <si>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</si>
  <si>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</si>
  <si>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</si>
  <si>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</si>
  <si>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</si>
  <si>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</si>
  <si>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</si>
  <si>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</si>
  <si>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</si>
  <si>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</si>
  <si>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</si>
  <si>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</si>
  <si>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</si>
  <si>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</si>
  <si>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</si>
  <si>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</si>
  <si>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</si>
  <si>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</si>
  <si>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</si>
  <si>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</si>
  <si>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</si>
  <si>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</si>
  <si>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</si>
  <si>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</si>
  <si>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</si>
  <si>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</si>
  <si>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</si>
  <si>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</si>
  <si>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</si>
  <si>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</si>
  <si>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</si>
  <si>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</si>
  <si>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</si>
  <si>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</si>
  <si>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</si>
  <si>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</si>
  <si>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</si>
  <si>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</si>
  <si>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</si>
  <si>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</si>
  <si>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</si>
  <si>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</si>
  <si>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</si>
  <si>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</si>
  <si>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</si>
  <si>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</si>
  <si>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</si>
  <si>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</si>
  <si>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</si>
  <si>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</si>
  <si>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</si>
  <si>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</si>
  <si>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</si>
  <si>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</si>
  <si>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</si>
  <si>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</si>
  <si>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</si>
  <si>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</si>
  <si>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</si>
  <si>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</si>
  <si>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</si>
  <si>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</si>
  <si>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</si>
  <si>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</si>
  <si>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</si>
  <si>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</si>
  <si>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</si>
  <si>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</si>
  <si>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</si>
  <si>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</si>
  <si>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</si>
  <si>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</si>
  <si>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</si>
  <si>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</si>
  <si>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</si>
  <si>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</si>
  <si>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</si>
  <si>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</si>
  <si>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</si>
  <si>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</si>
  <si>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</si>
  <si>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</si>
  <si>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</si>
  <si>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</si>
  <si>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</si>
  <si>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</si>
  <si>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</si>
  <si>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</si>
  <si>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</si>
  <si>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</si>
  <si>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</si>
  <si>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</si>
  <si>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</si>
  <si>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</si>
  <si>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</si>
  <si>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</si>
  <si>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</si>
  <si>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</si>
  <si>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</si>
  <si>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</si>
  <si>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</si>
  <si>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</si>
  <si>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</si>
  <si>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</si>
  <si>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</si>
  <si>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</si>
  <si>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</si>
  <si>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</si>
  <si>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</si>
  <si>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</si>
  <si>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</si>
  <si>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</si>
  <si>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</si>
  <si>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</si>
  <si>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</si>
  <si>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</si>
  <si>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</si>
  <si>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</si>
  <si>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</si>
  <si>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</si>
  <si>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</si>
  <si>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</si>
  <si>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</si>
  <si>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</si>
  <si>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</si>
  <si>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</si>
  <si>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</si>
  <si>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</si>
  <si>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</si>
  <si>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</si>
  <si>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</si>
  <si>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</si>
  <si>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</si>
  <si>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</si>
  <si>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</si>
  <si>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</si>
  <si>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</si>
  <si>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</si>
  <si>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</si>
  <si>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</si>
  <si>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</si>
  <si>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</si>
  <si>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</si>
  <si>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</si>
  <si>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</si>
  <si>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</si>
  <si>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</si>
  <si>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</si>
  <si>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</si>
  <si>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</si>
  <si>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</si>
  <si>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</si>
  <si>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</si>
  <si>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</si>
  <si>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</si>
  <si>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</si>
  <si>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</si>
  <si>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</si>
  <si>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</si>
  <si>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</si>
  <si>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</si>
  <si>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</si>
  <si>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</si>
  <si>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</si>
  <si>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</si>
  <si>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</si>
  <si>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</si>
  <si>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</si>
  <si>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</si>
  <si>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</si>
  <si>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</si>
  <si>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</si>
  <si>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</si>
  <si>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</si>
  <si>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</si>
  <si>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</si>
  <si>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</si>
  <si>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</si>
  <si>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</si>
  <si>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</si>
  <si>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</si>
  <si>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</si>
  <si>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</si>
  <si>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</si>
  <si>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</si>
  <si>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</si>
  <si>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</si>
  <si>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</si>
  <si>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</si>
  <si>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</si>
  <si>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</si>
  <si>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</si>
  <si>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</si>
  <si>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</si>
  <si>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</si>
  <si>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</si>
  <si>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</si>
  <si>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</si>
  <si>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</si>
  <si>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</si>
  <si>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</si>
  <si>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</si>
  <si>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</si>
  <si>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</si>
  <si>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</si>
  <si>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</si>
  <si>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</si>
  <si>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</si>
  <si>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</si>
  <si>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</si>
  <si>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</si>
  <si>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</si>
  <si>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</si>
  <si>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</si>
  <si>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</si>
  <si>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</si>
  <si>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</si>
  <si>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</si>
  <si>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</si>
  <si>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</si>
  <si>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</si>
  <si>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</si>
  <si>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</si>
  <si>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</si>
  <si>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</si>
  <si>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</si>
  <si>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</si>
  <si>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</si>
  <si>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</si>
  <si>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</si>
  <si>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</si>
  <si>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</si>
  <si>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</si>
  <si>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</si>
  <si>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</si>
  <si>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</si>
  <si>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</si>
  <si>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</si>
  <si>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</si>
  <si>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</si>
  <si>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</si>
  <si>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</si>
  <si>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</si>
  <si>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</si>
  <si>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</si>
  <si>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</si>
  <si>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</si>
  <si>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</si>
  <si>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</si>
  <si>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</si>
  <si>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</si>
  <si>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</si>
  <si>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</si>
  <si>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</si>
  <si>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</si>
  <si>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</si>
  <si>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</si>
  <si>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</si>
  <si>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</si>
  <si>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</si>
  <si>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</si>
  <si>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</si>
  <si>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</si>
  <si>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</si>
  <si>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</si>
  <si>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</si>
  <si>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</si>
  <si>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</si>
  <si>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</si>
  <si>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</si>
  <si>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</si>
  <si>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</si>
  <si>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</si>
  <si>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</si>
  <si>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</si>
  <si>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</si>
  <si>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</si>
  <si>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</si>
  <si>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</si>
  <si>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</si>
  <si>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</si>
  <si>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</si>
  <si>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</si>
  <si>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</si>
  <si>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</si>
  <si>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</si>
  <si>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</si>
  <si>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</si>
  <si>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</si>
  <si>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</si>
  <si>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</si>
  <si>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</si>
  <si>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</si>
  <si>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</si>
  <si>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</si>
  <si>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</si>
  <si>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</si>
  <si>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</si>
  <si>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</si>
  <si>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</si>
  <si>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</si>
  <si>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</si>
  <si>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</si>
  <si>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</si>
  <si>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</si>
  <si>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</si>
  <si>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</si>
  <si>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</si>
  <si>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</si>
  <si>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</si>
  <si>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</si>
  <si>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</si>
  <si>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</si>
  <si>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</si>
  <si>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</si>
  <si>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</si>
  <si>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</si>
  <si>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</si>
  <si>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</si>
  <si>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</si>
  <si>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</si>
  <si>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</si>
  <si>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</si>
  <si>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</si>
  <si>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</si>
  <si>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</si>
  <si>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</si>
  <si>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</si>
  <si>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</si>
  <si>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</si>
  <si>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</si>
  <si>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</si>
  <si>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</si>
  <si>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</si>
  <si>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</si>
  <si>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</si>
  <si>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</si>
  <si>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</si>
  <si>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</si>
  <si>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</si>
  <si>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</si>
  <si>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</si>
  <si>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</si>
  <si>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</si>
  <si>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</si>
  <si>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</si>
  <si>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</si>
  <si>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</si>
  <si>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</si>
  <si>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</si>
  <si>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</si>
  <si>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</si>
  <si>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</si>
  <si>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</si>
  <si>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</si>
  <si>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</si>
  <si>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</si>
  <si>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</si>
  <si>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</si>
  <si>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</si>
  <si>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</si>
  <si>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</si>
  <si>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</si>
  <si>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</si>
  <si>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</si>
  <si>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</si>
  <si>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</si>
  <si>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</si>
  <si>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</si>
  <si>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</si>
  <si>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</si>
  <si>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</si>
  <si>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</si>
  <si>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</si>
  <si>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</si>
  <si>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</si>
  <si>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</si>
  <si>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</si>
  <si>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</si>
  <si>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</si>
  <si>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</si>
  <si>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</si>
  <si>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</si>
  <si>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</si>
  <si>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</si>
  <si>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</si>
  <si>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</si>
  <si>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</si>
  <si>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</si>
  <si>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</si>
  <si>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</si>
  <si>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</si>
  <si>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</si>
  <si>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</si>
  <si>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</si>
  <si>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</si>
  <si>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</si>
  <si>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</si>
  <si>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</si>
  <si>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</si>
  <si>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</si>
  <si>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</si>
  <si>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</si>
  <si>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</si>
  <si>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</si>
  <si>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</si>
  <si>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</si>
  <si>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</si>
  <si>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</si>
  <si>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</si>
  <si>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</si>
  <si>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</si>
  <si>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</si>
  <si>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</si>
  <si>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</si>
  <si>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</si>
  <si>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</si>
  <si>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</si>
  <si>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</si>
  <si>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</si>
  <si>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</si>
  <si>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</si>
  <si>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</si>
  <si>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</si>
  <si>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</si>
  <si>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</si>
  <si>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</si>
  <si>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</si>
  <si>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</si>
  <si>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</si>
  <si>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</si>
  <si>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</si>
  <si>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</si>
  <si>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</si>
  <si>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</si>
  <si>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</si>
  <si>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</si>
  <si>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</si>
  <si>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</si>
  <si>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</si>
  <si>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</si>
  <si>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</si>
  <si>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</si>
  <si>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</si>
  <si>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</si>
  <si>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</si>
  <si>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</si>
  <si>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</si>
  <si>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</si>
  <si>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</si>
  <si>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</si>
  <si>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</si>
  <si>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</si>
  <si>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</si>
  <si>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</si>
  <si>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</si>
  <si>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</si>
  <si>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</si>
  <si>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</si>
  <si>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</si>
  <si>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</si>
  <si>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</si>
  <si>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</si>
  <si>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</si>
  <si>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</si>
  <si>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</si>
  <si>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</si>
  <si>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</si>
  <si>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</si>
  <si>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</si>
  <si>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</si>
  <si>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</si>
  <si>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</si>
  <si>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</si>
  <si>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</si>
  <si>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</si>
  <si>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</si>
  <si>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</si>
  <si>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</si>
  <si>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</si>
  <si>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</si>
  <si>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</si>
  <si>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</si>
  <si>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</si>
  <si>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</si>
  <si>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</si>
  <si>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</si>
  <si>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</si>
  <si>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</si>
  <si>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</si>
  <si>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</si>
  <si>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</si>
  <si>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</si>
  <si>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</si>
  <si>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</si>
  <si>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</si>
  <si>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</si>
  <si>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</si>
  <si>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</si>
  <si>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</si>
  <si>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</si>
  <si>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</si>
  <si>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</si>
  <si>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</si>
  <si>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</si>
  <si>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</si>
  <si>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</si>
  <si>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</si>
  <si>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</si>
  <si>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</si>
  <si>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</si>
  <si>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</si>
  <si>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</si>
  <si>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</si>
  <si>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</si>
  <si>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</si>
  <si>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</si>
  <si>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</si>
  <si>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</si>
  <si>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</si>
  <si>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</si>
  <si>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</si>
  <si>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</si>
  <si>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</si>
  <si>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</si>
  <si>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</si>
  <si>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</si>
  <si>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</si>
  <si>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</si>
  <si>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</si>
  <si>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</si>
  <si>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</si>
  <si>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</si>
  <si>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</si>
  <si>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</si>
  <si>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</si>
  <si>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</si>
  <si>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</si>
  <si>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</si>
  <si>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</si>
  <si>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</si>
  <si>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</si>
  <si>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</si>
  <si>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</si>
  <si>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</si>
  <si>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</si>
  <si>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</si>
  <si>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</si>
  <si>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</si>
  <si>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</si>
  <si>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</si>
  <si>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</si>
  <si>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</si>
  <si>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</si>
  <si>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</si>
  <si>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</si>
  <si>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</si>
  <si>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</si>
  <si>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</si>
  <si>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</si>
  <si>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</si>
  <si>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</si>
  <si>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</si>
  <si>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</si>
  <si>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</si>
  <si>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</si>
  <si>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</si>
  <si>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</si>
  <si>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</si>
  <si>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</si>
  <si>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</si>
  <si>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</si>
  <si>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</si>
  <si>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</si>
  <si>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</si>
  <si>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</si>
  <si>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</si>
  <si>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</si>
  <si>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</si>
  <si>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</si>
  <si>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</si>
  <si>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</si>
  <si>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</si>
  <si>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</si>
  <si>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</si>
  <si>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</si>
  <si>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</si>
  <si>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</si>
  <si>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</si>
  <si>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</si>
  <si>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</si>
  <si>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</si>
  <si>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</si>
  <si>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</si>
  <si>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</si>
  <si>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</si>
  <si>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</si>
  <si>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</si>
  <si>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</si>
  <si>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</si>
  <si>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</si>
  <si>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</si>
  <si>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</si>
  <si>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</si>
  <si>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</si>
  <si>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</si>
  <si>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</si>
  <si>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</si>
  <si>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</si>
  <si>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</si>
  <si>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</si>
  <si>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</si>
  <si>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</si>
  <si>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</si>
  <si>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</si>
  <si>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</si>
  <si>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</si>
  <si>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</si>
  <si>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</si>
  <si>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</si>
  <si>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</si>
  <si>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</si>
  <si>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</si>
  <si>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</si>
  <si>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</si>
  <si>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</si>
  <si>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</si>
  <si>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</si>
  <si>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</si>
  <si>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</si>
  <si>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</si>
  <si>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</si>
  <si>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</si>
  <si>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</si>
  <si>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</si>
  <si>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</si>
  <si>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</si>
  <si>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</si>
  <si>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</si>
  <si>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</si>
  <si>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</si>
  <si>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</si>
  <si>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</si>
  <si>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</si>
  <si>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</si>
  <si>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</si>
  <si>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</si>
  <si>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</si>
  <si>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</si>
  <si>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</si>
  <si>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</si>
  <si>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</si>
  <si>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</si>
  <si>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</si>
  <si>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</si>
  <si>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</si>
  <si>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</si>
  <si>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</si>
  <si>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</si>
  <si>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</si>
  <si>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</si>
  <si>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</si>
  <si>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</si>
  <si>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</si>
  <si>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</si>
  <si>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</si>
  <si>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</si>
  <si>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</si>
  <si>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</si>
  <si>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</si>
  <si>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</si>
  <si>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</si>
  <si>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</si>
  <si>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</si>
  <si>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</si>
  <si>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</si>
  <si>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</si>
  <si>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</si>
  <si>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</si>
  <si>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</si>
  <si>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</si>
  <si>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</si>
  <si>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</si>
  <si>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</si>
  <si>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</si>
  <si>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</si>
  <si>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</si>
  <si>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</si>
  <si>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</si>
  <si>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</si>
  <si>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</si>
  <si>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</si>
  <si>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</si>
  <si>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</si>
  <si>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</si>
  <si>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</si>
  <si>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</si>
  <si>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</si>
  <si>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</si>
  <si>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</si>
  <si>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</si>
  <si>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</si>
  <si>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</si>
  <si>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</si>
  <si>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</si>
  <si>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</si>
  <si>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</si>
  <si>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</si>
  <si>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</si>
  <si>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</si>
  <si>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</si>
  <si>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</si>
  <si>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</si>
  <si>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</si>
  <si>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</si>
  <si>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</si>
  <si>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</si>
  <si>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</si>
  <si>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</si>
  <si>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</si>
  <si>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</si>
  <si>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</si>
  <si>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</si>
  <si>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</si>
  <si>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</si>
  <si>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</si>
  <si>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</si>
  <si>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</si>
  <si>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</si>
  <si>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</si>
  <si>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</si>
  <si>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</si>
  <si>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</si>
  <si>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</si>
  <si>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</si>
  <si>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</si>
  <si>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</si>
  <si>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</si>
  <si>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</si>
  <si>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</si>
  <si>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</si>
  <si>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</si>
  <si>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</si>
  <si>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</si>
  <si>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</si>
  <si>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</si>
  <si>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</si>
  <si>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</si>
  <si>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</si>
  <si>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</si>
  <si>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</si>
  <si>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</si>
  <si>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</si>
  <si>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</si>
  <si>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</si>
  <si>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</si>
  <si>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</si>
  <si>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</si>
  <si>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</si>
  <si>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</si>
  <si>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</si>
  <si>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</si>
  <si>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</si>
  <si>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</si>
  <si>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</si>
  <si>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</si>
  <si>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</si>
  <si>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</si>
  <si>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</si>
  <si>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</si>
  <si>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</si>
  <si>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</si>
  <si>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</si>
  <si>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</si>
  <si>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</si>
  <si>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</si>
  <si>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</si>
  <si>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</si>
  <si>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</si>
  <si>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</si>
  <si>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</si>
  <si>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</si>
  <si>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</si>
  <si>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</si>
  <si>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</si>
  <si>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</si>
  <si>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</si>
  <si>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</si>
  <si>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</si>
  <si>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</si>
  <si>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</si>
  <si>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</si>
  <si>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</si>
  <si>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</si>
  <si>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</si>
  <si>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</si>
  <si>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</si>
  <si>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</si>
  <si>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</si>
  <si>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</si>
  <si>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</si>
  <si>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</si>
  <si>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</si>
  <si>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</si>
  <si>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</si>
  <si>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</si>
  <si>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</si>
  <si>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</si>
  <si>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</si>
  <si>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</si>
  <si>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</si>
  <si>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</si>
  <si>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</si>
  <si>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</si>
  <si>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</si>
  <si>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</si>
  <si>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</si>
  <si>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</si>
  <si>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</si>
  <si>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</si>
  <si>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</si>
  <si>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</si>
  <si>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</si>
  <si>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</si>
  <si>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</si>
  <si>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</si>
  <si>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</si>
  <si>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</si>
  <si>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</si>
  <si>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</si>
  <si>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</si>
  <si>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</si>
  <si>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</si>
  <si>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</si>
  <si>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</si>
  <si>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</si>
  <si>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</si>
  <si>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</si>
  <si>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</si>
  <si>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</si>
  <si>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</si>
  <si>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</si>
  <si>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</si>
  <si>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</si>
  <si>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</si>
  <si>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</si>
  <si>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</si>
  <si>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</si>
  <si>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</si>
  <si>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</si>
  <si>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</si>
  <si>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</si>
  <si>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</si>
  <si>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</si>
  <si>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</si>
  <si>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</si>
  <si>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</si>
  <si>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</si>
  <si>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</si>
  <si>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</si>
  <si>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</si>
  <si>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</si>
  <si>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</si>
  <si>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</si>
  <si>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</si>
  <si>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</si>
  <si>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</si>
  <si>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</si>
  <si>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</si>
  <si>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</si>
  <si>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</si>
  <si>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</si>
  <si>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</si>
  <si>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</si>
  <si>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</si>
  <si>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</si>
  <si>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</si>
  <si>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</si>
  <si>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</si>
  <si>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</si>
  <si>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</si>
  <si>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</si>
  <si>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</si>
  <si>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</si>
  <si>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</si>
  <si>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</si>
  <si>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</si>
  <si>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</si>
  <si>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</si>
  <si>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</si>
  <si>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</si>
  <si>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</si>
  <si>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</si>
  <si>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</si>
  <si>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</si>
  <si>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</si>
  <si>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</si>
  <si>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</si>
  <si>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</si>
  <si>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</si>
  <si>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</si>
  <si>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</si>
  <si>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</si>
  <si>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</si>
  <si>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</si>
  <si>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</si>
  <si>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</si>
  <si>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</si>
  <si>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</si>
  <si>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</si>
  <si>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</si>
  <si>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</si>
  <si>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</si>
  <si>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</si>
  <si>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</si>
  <si>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</si>
  <si>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</si>
  <si>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</si>
  <si>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</si>
  <si>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</si>
  <si>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</si>
  <si>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</si>
  <si>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</si>
  <si>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</si>
  <si>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</si>
  <si>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</si>
  <si>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</si>
  <si>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</si>
  <si>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</si>
  <si>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</si>
  <si>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</si>
  <si>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</si>
  <si>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</si>
  <si>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</si>
  <si>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</si>
  <si>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</si>
  <si>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</si>
  <si>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</si>
  <si>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</si>
  <si>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</si>
  <si>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</si>
  <si>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</si>
  <si>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</si>
  <si>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</si>
  <si>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</si>
  <si>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</si>
  <si>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</si>
  <si>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</si>
  <si>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</si>
  <si>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</si>
  <si>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</si>
  <si>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</si>
  <si>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</si>
  <si>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</si>
  <si>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</si>
  <si>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</si>
  <si>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</si>
  <si>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</si>
  <si>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</si>
  <si>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</si>
  <si>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</si>
  <si>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</si>
  <si>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</si>
  <si>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</si>
  <si>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</si>
  <si>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</si>
  <si>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</si>
  <si>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</si>
  <si>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</si>
  <si>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</si>
  <si>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</si>
  <si>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</si>
  <si>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</si>
  <si>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</si>
  <si>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</si>
  <si>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</si>
  <si>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</si>
  <si>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</si>
  <si>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</si>
  <si>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</si>
  <si>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</si>
  <si>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</si>
  <si>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</si>
  <si>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</si>
  <si>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</si>
  <si>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</si>
  <si>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</si>
  <si>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</si>
  <si>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</si>
  <si>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</si>
  <si>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</si>
  <si>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</si>
  <si>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</si>
  <si>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</si>
  <si>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</si>
  <si>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</si>
  <si>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</si>
  <si>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</si>
  <si>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</si>
  <si>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</si>
  <si>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</si>
  <si>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</si>
  <si>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</si>
  <si>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</si>
  <si>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</si>
  <si>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</si>
  <si>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</si>
  <si>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</si>
  <si>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</si>
  <si>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</si>
  <si>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</si>
  <si>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</si>
  <si>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</si>
  <si>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</si>
  <si>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</si>
  <si>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</si>
  <si>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</si>
  <si>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</si>
  <si>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</si>
  <si>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</si>
  <si>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</si>
  <si>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</si>
  <si>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</si>
  <si>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</si>
  <si>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</si>
  <si>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</si>
  <si>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</si>
  <si>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</si>
  <si>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</si>
  <si>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</si>
  <si>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</si>
  <si>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</si>
  <si>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</si>
  <si>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</si>
  <si>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</si>
  <si>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</si>
  <si>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</si>
  <si>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</si>
  <si>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</si>
  <si>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</si>
  <si>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</si>
  <si>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</si>
  <si>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</si>
  <si>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</si>
  <si>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</si>
  <si>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</si>
  <si>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</si>
  <si>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</si>
  <si>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</si>
  <si>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</si>
  <si>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</si>
  <si>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</si>
  <si>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</si>
  <si>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</si>
  <si>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</si>
  <si>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</si>
  <si>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</si>
  <si>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</si>
  <si>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</si>
  <si>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</si>
  <si>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</si>
  <si>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</si>
  <si>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</si>
  <si>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</si>
  <si>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</si>
  <si>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</si>
  <si>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</si>
  <si>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</si>
  <si>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</si>
  <si>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</si>
  <si>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</si>
  <si>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</si>
  <si>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</si>
  <si>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</si>
  <si>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</si>
  <si>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</si>
  <si>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</si>
  <si>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</si>
  <si>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</si>
  <si>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</si>
  <si>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</si>
  <si>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</si>
  <si>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</si>
  <si>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</si>
  <si>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</si>
  <si>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</si>
  <si>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</si>
  <si>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</si>
  <si>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</si>
  <si>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</si>
  <si>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</si>
  <si>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</si>
  <si>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</si>
  <si>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</si>
  <si>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</si>
  <si>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</si>
  <si>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</si>
  <si>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</si>
  <si>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</si>
  <si>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</si>
  <si>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</si>
  <si>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</si>
  <si>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</si>
  <si>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</si>
  <si>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</si>
  <si>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</si>
  <si>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</si>
  <si>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</si>
  <si>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</si>
  <si>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</si>
  <si>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</si>
  <si>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</si>
  <si>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</si>
  <si>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</si>
  <si>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</si>
  <si>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</si>
  <si>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</si>
  <si>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</si>
  <si>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</si>
  <si>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</si>
  <si>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</si>
  <si>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</si>
  <si>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</si>
  <si>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</si>
  <si>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</si>
  <si>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</si>
  <si>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</si>
  <si>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</si>
  <si>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</si>
  <si>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</si>
  <si>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</si>
  <si>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</si>
  <si>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</si>
  <si>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</si>
  <si>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</si>
  <si>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</si>
  <si>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</si>
  <si>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</si>
  <si>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</si>
  <si>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</si>
  <si>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</si>
  <si>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</si>
  <si>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</si>
  <si>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</si>
  <si>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</si>
  <si>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</si>
  <si>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</si>
  <si>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</si>
  <si>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</si>
  <si>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</si>
  <si>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</si>
  <si>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</si>
  <si>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</si>
  <si>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</si>
  <si>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</si>
  <si>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</si>
  <si>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</si>
  <si>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</si>
  <si>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</si>
  <si>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</si>
  <si>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</si>
  <si>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</si>
  <si>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</si>
  <si>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</si>
  <si>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</si>
  <si>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</si>
  <si>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</si>
  <si>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</si>
  <si>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</si>
  <si>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</si>
  <si>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</si>
  <si>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</si>
  <si>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</si>
  <si>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</si>
  <si>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</si>
  <si>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</si>
  <si>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</si>
  <si>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</si>
  <si>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</si>
  <si>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</si>
  <si>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</si>
  <si>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</si>
  <si>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</si>
  <si>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</si>
  <si>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</si>
  <si>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</si>
  <si>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</si>
  <si>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</si>
  <si>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</si>
  <si>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</si>
  <si>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</si>
  <si>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</si>
  <si>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</si>
  <si>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</si>
  <si>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</si>
  <si>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</si>
  <si>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</si>
  <si>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</si>
  <si>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</si>
  <si>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</si>
  <si>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</si>
  <si>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</si>
  <si>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</si>
  <si>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</si>
  <si>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</si>
  <si>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</si>
  <si>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</si>
  <si>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</si>
  <si>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</si>
  <si>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</si>
  <si>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</si>
  <si>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</si>
  <si>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</si>
  <si>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</si>
  <si>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</si>
  <si>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</si>
  <si>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</si>
  <si>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</si>
  <si>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</si>
  <si>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</si>
  <si>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</si>
  <si>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</si>
  <si>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</si>
  <si>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</si>
  <si>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</si>
  <si>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</si>
  <si>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</si>
  <si>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</si>
  <si>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</si>
  <si>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</si>
  <si>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</si>
  <si>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</si>
  <si>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</si>
  <si>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</si>
  <si>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</si>
  <si>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</si>
  <si>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</si>
  <si>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</si>
  <si>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</si>
  <si>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</si>
  <si>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</si>
  <si>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</si>
  <si>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</si>
  <si>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</si>
  <si>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</si>
  <si>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</si>
  <si>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</si>
  <si>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</si>
  <si>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</si>
  <si>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</si>
  <si>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</si>
  <si>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</si>
  <si>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</si>
  <si>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</si>
  <si>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</si>
  <si>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</si>
  <si>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</si>
  <si>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</si>
  <si>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</si>
  <si>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</si>
  <si>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</si>
  <si>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</si>
  <si>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</si>
  <si>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</si>
  <si>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</si>
  <si>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</si>
  <si>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</si>
  <si>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</si>
  <si>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</si>
  <si>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</si>
  <si>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</si>
  <si>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</si>
  <si>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</si>
  <si>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</si>
  <si>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</si>
  <si>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</si>
  <si>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</si>
  <si>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</si>
  <si>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</si>
  <si>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</si>
  <si>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</si>
  <si>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</si>
  <si>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</si>
  <si>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</si>
  <si>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</si>
  <si>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</si>
  <si>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</si>
  <si>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</si>
  <si>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</si>
  <si>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</si>
  <si>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</si>
  <si>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</si>
  <si>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</si>
  <si>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</si>
  <si>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</si>
  <si>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</si>
  <si>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</si>
  <si>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</si>
  <si>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</si>
  <si>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</si>
  <si>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</si>
  <si>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</si>
  <si>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</si>
  <si>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</si>
  <si>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</si>
  <si>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</si>
  <si>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</si>
  <si>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</si>
  <si>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</si>
  <si>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</si>
  <si>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</si>
  <si>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</si>
  <si>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</si>
  <si>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</si>
  <si>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</si>
  <si>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</si>
  <si>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</si>
  <si>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</si>
  <si>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</si>
  <si>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</si>
  <si>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</si>
  <si>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</si>
  <si>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</si>
  <si>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</si>
  <si>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</si>
  <si>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</si>
  <si>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</si>
  <si>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</si>
  <si>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</si>
  <si>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</si>
  <si>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</si>
  <si>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</si>
  <si>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</si>
  <si>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</si>
  <si>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</si>
  <si>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</si>
  <si>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</si>
  <si>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</si>
  <si>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</si>
  <si>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</si>
  <si>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</si>
  <si>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</si>
  <si>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</si>
  <si>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</si>
  <si>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</si>
  <si>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</si>
  <si>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</si>
  <si>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</si>
  <si>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</si>
  <si>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</si>
  <si>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</si>
  <si>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</si>
  <si>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</si>
  <si>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</si>
  <si>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</si>
  <si>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</si>
  <si>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</si>
  <si>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</si>
  <si>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</si>
  <si>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</si>
  <si>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</si>
  <si>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</si>
  <si>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</si>
  <si>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</si>
  <si>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</si>
  <si>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</si>
  <si>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</si>
  <si>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</si>
  <si>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</si>
  <si>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</si>
  <si>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</si>
  <si>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</si>
  <si>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</si>
  <si>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</si>
  <si>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</si>
  <si>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</si>
  <si>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</si>
  <si>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</si>
  <si>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</si>
  <si>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</si>
  <si>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</si>
  <si>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</si>
  <si>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</si>
  <si>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</si>
  <si>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</si>
  <si>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</si>
  <si>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</si>
  <si>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</si>
  <si>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</si>
  <si>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</si>
  <si>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</si>
  <si>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</si>
  <si>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</si>
  <si>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</si>
  <si>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</si>
  <si>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</si>
  <si>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</si>
  <si>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</si>
  <si>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</si>
  <si>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</si>
  <si>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</si>
  <si>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</si>
  <si>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</si>
  <si>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</si>
  <si>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</si>
  <si>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</si>
  <si>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</si>
  <si>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</si>
  <si>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</si>
  <si>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</si>
  <si>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</si>
  <si>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</si>
  <si>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</si>
  <si>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</si>
  <si>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</si>
  <si>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</si>
  <si>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</si>
  <si>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</si>
  <si>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</si>
  <si>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</si>
  <si>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</si>
  <si>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</si>
  <si>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</si>
  <si>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</si>
  <si>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</si>
  <si>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</si>
  <si>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</si>
  <si>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</si>
  <si>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</si>
  <si>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</si>
  <si>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</si>
  <si>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</si>
  <si>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</si>
  <si>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</si>
  <si>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</si>
  <si>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</si>
  <si>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</si>
  <si>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</si>
  <si>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</si>
  <si>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</si>
  <si>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</si>
  <si>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</si>
  <si>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</si>
  <si>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</si>
  <si>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</si>
  <si>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</si>
  <si>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</si>
  <si>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</si>
  <si>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</si>
  <si>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</si>
  <si>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</si>
  <si>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</si>
  <si>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</si>
  <si>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</si>
  <si>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</si>
  <si>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</si>
  <si>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</si>
  <si>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</si>
  <si>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</si>
  <si>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</si>
  <si>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</si>
  <si>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</si>
  <si>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</si>
  <si>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</si>
  <si>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</si>
  <si>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</si>
  <si>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</si>
  <si>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</si>
  <si>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</si>
  <si>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</si>
  <si>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</si>
  <si>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</si>
  <si>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</si>
  <si>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</si>
  <si>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</si>
  <si>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</si>
  <si>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</si>
  <si>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</si>
  <si>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</si>
  <si>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</si>
  <si>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</si>
  <si>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</si>
  <si>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</si>
  <si>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</si>
  <si>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</si>
  <si>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</si>
  <si>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</si>
  <si>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</si>
  <si>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</si>
  <si>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</si>
  <si>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</si>
  <si>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</si>
  <si>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</si>
  <si>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</si>
  <si>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</si>
  <si>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</si>
  <si>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</si>
  <si>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</si>
  <si>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</si>
  <si>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</si>
  <si>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</si>
  <si>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</si>
  <si>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</si>
  <si>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</si>
  <si>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</si>
  <si>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</si>
  <si>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</si>
  <si>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</si>
  <si>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</si>
  <si>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</si>
  <si>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</si>
  <si>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</si>
  <si>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</si>
  <si>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</si>
  <si>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</si>
  <si>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</si>
  <si>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</si>
  <si>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</si>
  <si>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</si>
  <si>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</si>
  <si>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</si>
  <si>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</si>
  <si>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</si>
  <si>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</si>
  <si>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</si>
  <si>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</si>
  <si>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</si>
  <si>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</si>
  <si>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</si>
  <si>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</si>
  <si>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</si>
  <si>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</si>
  <si>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</si>
  <si>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</si>
  <si>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</si>
  <si>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</si>
  <si>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</si>
  <si>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</si>
  <si>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</si>
  <si>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</si>
  <si>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</si>
  <si>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</si>
  <si>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</si>
  <si>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</si>
  <si>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</si>
  <si>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</si>
  <si>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</si>
  <si>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</si>
  <si>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</si>
  <si>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</si>
  <si>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</si>
  <si>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</si>
  <si>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</si>
  <si>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</si>
  <si>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</si>
  <si>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</si>
  <si>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</si>
  <si>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</si>
  <si>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</si>
  <si>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</si>
  <si>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</si>
  <si>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</si>
  <si>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</si>
  <si>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</si>
  <si>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</si>
  <si>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</si>
  <si>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</si>
  <si>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</si>
  <si>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</si>
  <si>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</si>
  <si>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</si>
  <si>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</si>
  <si>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</si>
  <si>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</si>
  <si>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</si>
  <si>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</si>
  <si>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</si>
  <si>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</si>
  <si>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</si>
  <si>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</si>
  <si>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</si>
  <si>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</si>
  <si>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</si>
  <si>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</si>
  <si>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</si>
  <si>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</si>
  <si>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</si>
  <si>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</si>
  <si>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</si>
  <si>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</si>
  <si>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</si>
  <si>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</si>
  <si>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</si>
  <si>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</si>
  <si>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</si>
  <si>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</si>
  <si>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</si>
  <si>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</si>
  <si>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</si>
  <si>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</si>
  <si>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</si>
  <si>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</si>
  <si>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</si>
  <si>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</si>
  <si>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</si>
  <si>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</si>
  <si>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</si>
  <si>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</si>
  <si>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</si>
  <si>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</si>
  <si>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</si>
  <si>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</si>
  <si>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</si>
  <si>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</si>
  <si>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</si>
  <si>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</si>
  <si>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</si>
  <si>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</si>
  <si>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</si>
  <si>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</si>
  <si>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</si>
  <si>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</si>
  <si>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</si>
  <si>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</si>
  <si>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</si>
  <si>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</si>
  <si>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</si>
  <si>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</si>
  <si>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</si>
  <si>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</si>
  <si>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</si>
  <si>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</si>
  <si>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</si>
  <si>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</si>
  <si>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</si>
  <si>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</si>
  <si>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</si>
  <si>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</si>
  <si>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</si>
  <si>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</si>
  <si>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</si>
  <si>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</si>
  <si>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</si>
  <si>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</si>
  <si>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</si>
  <si>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</si>
  <si>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</si>
  <si>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</si>
  <si>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100%</t>
  </si>
  <si>
    <t>Sparkle Power Inc.</t>
  </si>
  <si>
    <t>48502 Kato Road, Fremont CA 94538, USA.</t>
  </si>
  <si>
    <t>Sean Liu</t>
  </si>
  <si>
    <t>Seanl@sparklepower.com</t>
  </si>
  <si>
    <t>408-519-8888 ext 141</t>
  </si>
  <si>
    <t>Engineer Manager</t>
  </si>
  <si>
    <t>408-519-8888 ext :141</t>
  </si>
  <si>
    <t>http://www.sparklepower.com/suppCMRT.html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</si>
</sst>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4">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name val="細明體"/>
      <family val="3"/>
      <charset val="136"/>
    </font>
    <font>
      <sz val="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5">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58"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83" fillId="33" borderId="58"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 fillId="33" borderId="58" xfId="487" applyNumberFormat="1" applyFill="1" applyBorder="1" applyAlignment="1" applyProtection="1">
      <alignment horizontal="left" vertical="center" wrapText="1"/>
      <protection locked="0" hidden="1"/>
    </xf>
    <xf numFmtId="49" fontId="103" fillId="33" borderId="10" xfId="0" applyNumberFormat="1" applyFont="1" applyFill="1" applyBorder="1" applyAlignment="1" applyProtection="1">
      <alignment horizontal="left" vertical="center" wrapText="1"/>
      <protection locked="0" hidden="1"/>
    </xf>
    <xf numFmtId="49" fontId="103" fillId="33" borderId="37" xfId="0" applyNumberFormat="1" applyFont="1" applyFill="1" applyBorder="1" applyAlignment="1" applyProtection="1">
      <alignment horizontal="left" vertical="center" wrapText="1"/>
      <protection locked="0" hidden="1"/>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8">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eanl@sparklepower.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sparklepower.com/suppCMRT.html" TargetMode="External"/><Relationship Id="rId4" Type="http://schemas.openxmlformats.org/officeDocument/2006/relationships/hyperlink" Target="mailto:Seanl@sparklepower.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4"/>
      <c r="B2" s="5" t="s">
        <v>818</v>
      </c>
      <c r="C2" s="3"/>
      <c r="D2" s="175"/>
      <c r="E2" s="3"/>
      <c r="F2" s="3"/>
      <c r="G2" s="25"/>
    </row>
    <row r="3" spans="1:7">
      <c r="A3" s="304"/>
      <c r="B3" s="3" t="s">
        <v>811</v>
      </c>
      <c r="C3" s="5"/>
      <c r="D3" s="176"/>
      <c r="E3" s="3"/>
      <c r="F3" s="5"/>
      <c r="G3" s="25"/>
    </row>
    <row r="4" spans="1:7" ht="15">
      <c r="A4" s="304"/>
      <c r="B4" s="30" t="s">
        <v>820</v>
      </c>
      <c r="C4" s="6"/>
      <c r="D4" s="177"/>
      <c r="E4" s="3"/>
      <c r="F4" s="6"/>
      <c r="G4" s="25"/>
    </row>
    <row r="5" spans="1:7" ht="13.2">
      <c r="A5" s="304"/>
      <c r="B5" s="29" t="s">
        <v>1009</v>
      </c>
      <c r="C5" s="4"/>
      <c r="D5" s="178"/>
      <c r="E5" s="3"/>
      <c r="F5" s="4"/>
      <c r="G5" s="25"/>
    </row>
    <row r="6" spans="1:7">
      <c r="A6" s="304"/>
      <c r="B6" s="3"/>
      <c r="C6" s="3"/>
      <c r="D6" s="175"/>
      <c r="E6" s="3"/>
      <c r="F6" s="3"/>
      <c r="G6" s="25"/>
    </row>
    <row r="7" spans="1:7">
      <c r="A7" s="304"/>
      <c r="B7" s="3"/>
      <c r="C7" s="3"/>
      <c r="D7" s="175"/>
      <c r="E7" s="3"/>
      <c r="F7" s="3"/>
      <c r="G7" s="25"/>
    </row>
    <row r="8" spans="1:7">
      <c r="A8" s="304"/>
      <c r="B8" s="3"/>
      <c r="C8" s="3"/>
      <c r="D8" s="175"/>
      <c r="E8" s="3"/>
      <c r="F8" s="3"/>
      <c r="G8" s="25"/>
    </row>
    <row r="9" spans="1:7">
      <c r="A9" s="304"/>
      <c r="B9" s="307" t="s">
        <v>821</v>
      </c>
      <c r="C9" s="307"/>
      <c r="D9" s="307"/>
      <c r="E9" s="307"/>
      <c r="F9" s="307"/>
      <c r="G9" s="25"/>
    </row>
    <row r="10" spans="1:7" ht="27" customHeight="1">
      <c r="A10" s="304"/>
      <c r="B10" s="308" t="s">
        <v>425</v>
      </c>
      <c r="C10" s="308"/>
      <c r="D10" s="308"/>
      <c r="E10" s="308"/>
      <c r="F10" s="308"/>
      <c r="G10" s="25"/>
    </row>
    <row r="11" spans="1:7" ht="27" customHeight="1">
      <c r="A11" s="304"/>
      <c r="B11" s="309"/>
      <c r="C11" s="309"/>
      <c r="D11" s="309"/>
      <c r="E11" s="309"/>
      <c r="F11" s="309"/>
      <c r="G11" s="25"/>
    </row>
    <row r="12" spans="1:7">
      <c r="A12" s="304"/>
      <c r="B12" s="31" t="s">
        <v>819</v>
      </c>
      <c r="C12" s="32" t="s">
        <v>822</v>
      </c>
      <c r="D12" s="179" t="s">
        <v>823</v>
      </c>
      <c r="E12" s="32" t="s">
        <v>595</v>
      </c>
      <c r="F12" s="32" t="s">
        <v>596</v>
      </c>
      <c r="G12" s="25"/>
    </row>
    <row r="13" spans="1:7" ht="20.399999999999999">
      <c r="A13" s="304"/>
      <c r="B13" s="2">
        <v>1</v>
      </c>
      <c r="C13" s="27" t="s">
        <v>1057</v>
      </c>
      <c r="D13" s="28" t="s">
        <v>847</v>
      </c>
      <c r="E13" s="163" t="s">
        <v>824</v>
      </c>
      <c r="F13" s="163"/>
      <c r="G13" s="25"/>
    </row>
    <row r="14" spans="1:7" ht="30.6">
      <c r="A14" s="304"/>
      <c r="B14" s="2">
        <v>2</v>
      </c>
      <c r="C14" s="27" t="s">
        <v>1057</v>
      </c>
      <c r="D14" s="28" t="s">
        <v>994</v>
      </c>
      <c r="E14" s="163" t="s">
        <v>515</v>
      </c>
      <c r="F14" s="163" t="s">
        <v>516</v>
      </c>
      <c r="G14" s="25"/>
    </row>
    <row r="15" spans="1:7" ht="89.1" customHeight="1">
      <c r="A15" s="304"/>
      <c r="B15" s="310">
        <v>2.0099999999999998</v>
      </c>
      <c r="C15" s="301" t="s">
        <v>1057</v>
      </c>
      <c r="D15" s="313" t="s">
        <v>2198</v>
      </c>
      <c r="E15" s="164" t="s">
        <v>597</v>
      </c>
      <c r="F15" s="164" t="s">
        <v>600</v>
      </c>
      <c r="G15" s="25"/>
    </row>
    <row r="16" spans="1:7" ht="99" customHeight="1">
      <c r="A16" s="304"/>
      <c r="B16" s="311"/>
      <c r="C16" s="302"/>
      <c r="D16" s="314"/>
      <c r="E16" s="165"/>
      <c r="F16" s="165" t="s">
        <v>598</v>
      </c>
      <c r="G16" s="25"/>
    </row>
    <row r="17" spans="1:7" ht="63" customHeight="1">
      <c r="A17" s="304"/>
      <c r="B17" s="312"/>
      <c r="C17" s="303"/>
      <c r="D17" s="315"/>
      <c r="E17" s="27"/>
      <c r="F17" s="27" t="s">
        <v>599</v>
      </c>
      <c r="G17" s="25"/>
    </row>
    <row r="18" spans="1:7" ht="117" customHeight="1">
      <c r="A18" s="304"/>
      <c r="B18" s="310">
        <v>2.02</v>
      </c>
      <c r="C18" s="301" t="s">
        <v>1057</v>
      </c>
      <c r="D18" s="313" t="s">
        <v>2199</v>
      </c>
      <c r="E18" s="164" t="s">
        <v>426</v>
      </c>
      <c r="F18" s="164" t="s">
        <v>510</v>
      </c>
      <c r="G18" s="25"/>
    </row>
    <row r="19" spans="1:7" ht="71.099999999999994" customHeight="1">
      <c r="A19" s="304"/>
      <c r="B19" s="311"/>
      <c r="C19" s="302"/>
      <c r="D19" s="314"/>
      <c r="E19" s="165" t="s">
        <v>514</v>
      </c>
      <c r="F19" s="165" t="s">
        <v>427</v>
      </c>
      <c r="G19" s="25"/>
    </row>
    <row r="20" spans="1:7" ht="90.75" customHeight="1">
      <c r="A20" s="304"/>
      <c r="B20" s="311"/>
      <c r="C20" s="302"/>
      <c r="D20" s="314"/>
      <c r="E20" s="165"/>
      <c r="F20" s="165" t="s">
        <v>602</v>
      </c>
      <c r="G20" s="25"/>
    </row>
    <row r="21" spans="1:7" ht="74.25" customHeight="1">
      <c r="A21" s="304"/>
      <c r="B21" s="312"/>
      <c r="C21" s="303"/>
      <c r="D21" s="315"/>
      <c r="E21" s="27"/>
      <c r="F21" s="27" t="s">
        <v>601</v>
      </c>
      <c r="G21" s="25"/>
    </row>
    <row r="22" spans="1:7" ht="90" customHeight="1">
      <c r="A22" s="304"/>
      <c r="B22" s="295">
        <v>2.0299999999999998</v>
      </c>
      <c r="C22" s="295" t="s">
        <v>794</v>
      </c>
      <c r="D22" s="298" t="s">
        <v>2200</v>
      </c>
      <c r="E22" s="301" t="s">
        <v>424</v>
      </c>
      <c r="F22" s="164" t="s">
        <v>447</v>
      </c>
      <c r="G22" s="25"/>
    </row>
    <row r="23" spans="1:7" ht="109.5" customHeight="1">
      <c r="A23" s="304"/>
      <c r="B23" s="296"/>
      <c r="C23" s="296"/>
      <c r="D23" s="299"/>
      <c r="E23" s="302"/>
      <c r="F23" s="165" t="s">
        <v>795</v>
      </c>
      <c r="G23" s="25"/>
    </row>
    <row r="24" spans="1:7" ht="74.25" customHeight="1">
      <c r="A24" s="304"/>
      <c r="B24" s="297"/>
      <c r="C24" s="297"/>
      <c r="D24" s="300"/>
      <c r="E24" s="303"/>
      <c r="F24" s="27" t="s">
        <v>423</v>
      </c>
      <c r="G24" s="25"/>
    </row>
    <row r="25" spans="1:7" ht="72" customHeight="1">
      <c r="A25" s="304"/>
      <c r="B25" s="2" t="s">
        <v>445</v>
      </c>
      <c r="C25" s="27" t="s">
        <v>446</v>
      </c>
      <c r="D25" s="28" t="s">
        <v>2201</v>
      </c>
      <c r="E25" s="27" t="s">
        <v>2196</v>
      </c>
      <c r="F25" s="27" t="s">
        <v>448</v>
      </c>
      <c r="G25" s="25"/>
    </row>
    <row r="26" spans="1:7" ht="98.1" customHeight="1">
      <c r="A26" s="304"/>
      <c r="B26" s="292">
        <v>3</v>
      </c>
      <c r="C26" s="310" t="s">
        <v>66</v>
      </c>
      <c r="D26" s="313" t="s">
        <v>2202</v>
      </c>
      <c r="E26" s="301" t="s">
        <v>0</v>
      </c>
      <c r="F26" s="164" t="s">
        <v>60</v>
      </c>
      <c r="G26" s="25"/>
    </row>
    <row r="27" spans="1:7" ht="90" customHeight="1">
      <c r="A27" s="304"/>
      <c r="B27" s="293"/>
      <c r="C27" s="311"/>
      <c r="D27" s="314"/>
      <c r="E27" s="302"/>
      <c r="F27" s="165" t="s">
        <v>55</v>
      </c>
      <c r="G27" s="25"/>
    </row>
    <row r="28" spans="1:7" ht="19.350000000000001" customHeight="1">
      <c r="A28" s="304"/>
      <c r="B28" s="293"/>
      <c r="C28" s="311"/>
      <c r="D28" s="314"/>
      <c r="E28" s="302"/>
      <c r="F28" s="165" t="s">
        <v>56</v>
      </c>
      <c r="G28" s="25"/>
    </row>
    <row r="29" spans="1:7" ht="74.55" customHeight="1">
      <c r="A29" s="304"/>
      <c r="B29" s="293"/>
      <c r="C29" s="311"/>
      <c r="D29" s="314"/>
      <c r="E29" s="302"/>
      <c r="F29" s="165" t="s">
        <v>57</v>
      </c>
      <c r="G29" s="25"/>
    </row>
    <row r="30" spans="1:7" ht="62.55" customHeight="1">
      <c r="A30" s="304"/>
      <c r="B30" s="293"/>
      <c r="C30" s="311"/>
      <c r="D30" s="314"/>
      <c r="E30" s="302"/>
      <c r="F30" s="165" t="s">
        <v>58</v>
      </c>
      <c r="G30" s="25"/>
    </row>
    <row r="31" spans="1:7" ht="81" customHeight="1">
      <c r="A31" s="304"/>
      <c r="B31" s="293"/>
      <c r="C31" s="311"/>
      <c r="D31" s="314"/>
      <c r="E31" s="302"/>
      <c r="F31" s="165" t="s">
        <v>59</v>
      </c>
      <c r="G31" s="25"/>
    </row>
    <row r="32" spans="1:7" ht="48.75" customHeight="1">
      <c r="A32" s="304"/>
      <c r="B32" s="293"/>
      <c r="C32" s="311"/>
      <c r="D32" s="314"/>
      <c r="E32" s="302"/>
      <c r="F32" s="165" t="s">
        <v>62</v>
      </c>
      <c r="G32" s="25"/>
    </row>
    <row r="33" spans="1:7" ht="98.55" customHeight="1">
      <c r="A33" s="304"/>
      <c r="B33" s="293"/>
      <c r="C33" s="311"/>
      <c r="D33" s="314"/>
      <c r="E33" s="302"/>
      <c r="F33" s="165" t="s">
        <v>61</v>
      </c>
      <c r="G33" s="25"/>
    </row>
    <row r="34" spans="1:7" ht="89.1" customHeight="1">
      <c r="A34" s="304"/>
      <c r="B34" s="293"/>
      <c r="C34" s="311"/>
      <c r="D34" s="314"/>
      <c r="E34" s="302"/>
      <c r="F34" s="165" t="s">
        <v>63</v>
      </c>
      <c r="G34" s="25"/>
    </row>
    <row r="35" spans="1:7" ht="29.1" customHeight="1">
      <c r="A35" s="304"/>
      <c r="B35" s="293"/>
      <c r="C35" s="311"/>
      <c r="D35" s="314"/>
      <c r="E35" s="302"/>
      <c r="F35" s="165" t="s">
        <v>64</v>
      </c>
      <c r="G35" s="25"/>
    </row>
    <row r="36" spans="1:7" ht="112.2">
      <c r="A36" s="304"/>
      <c r="B36" s="294"/>
      <c r="C36" s="312"/>
      <c r="D36" s="315"/>
      <c r="E36" s="303"/>
      <c r="F36" s="166" t="s">
        <v>65</v>
      </c>
      <c r="G36" s="25"/>
    </row>
    <row r="37" spans="1:7" ht="102">
      <c r="A37" s="304"/>
      <c r="B37" s="141">
        <v>3.01</v>
      </c>
      <c r="C37" s="142" t="s">
        <v>66</v>
      </c>
      <c r="D37" s="28" t="s">
        <v>2203</v>
      </c>
      <c r="E37" s="167" t="s">
        <v>1294</v>
      </c>
      <c r="F37" s="168" t="s">
        <v>1396</v>
      </c>
      <c r="G37" s="25"/>
    </row>
    <row r="38" spans="1:7" ht="81.599999999999994">
      <c r="A38" s="304"/>
      <c r="B38" s="141">
        <v>3.02</v>
      </c>
      <c r="C38" s="142" t="s">
        <v>1326</v>
      </c>
      <c r="D38" s="28" t="s">
        <v>2204</v>
      </c>
      <c r="E38" s="167" t="s">
        <v>1341</v>
      </c>
      <c r="F38" s="168" t="s">
        <v>1397</v>
      </c>
      <c r="G38" s="25"/>
    </row>
    <row r="39" spans="1:7" ht="81.599999999999994">
      <c r="A39" s="304"/>
      <c r="B39" s="150">
        <v>4</v>
      </c>
      <c r="C39" s="149" t="s">
        <v>1492</v>
      </c>
      <c r="D39" s="28" t="s">
        <v>2205</v>
      </c>
      <c r="E39" s="27" t="s">
        <v>2151</v>
      </c>
      <c r="F39" s="27" t="s">
        <v>1493</v>
      </c>
      <c r="G39" s="25"/>
    </row>
    <row r="40" spans="1:7" ht="40.799999999999997">
      <c r="A40" s="304"/>
      <c r="B40" s="141">
        <v>4.01</v>
      </c>
      <c r="C40" s="149" t="s">
        <v>1492</v>
      </c>
      <c r="D40" s="28" t="s">
        <v>2207</v>
      </c>
      <c r="E40" s="27" t="s">
        <v>2163</v>
      </c>
      <c r="F40" s="27" t="s">
        <v>2167</v>
      </c>
      <c r="G40" s="25"/>
    </row>
    <row r="41" spans="1:7" ht="40.799999999999997">
      <c r="A41" s="304"/>
      <c r="B41" s="141" t="s">
        <v>2194</v>
      </c>
      <c r="C41" s="149" t="s">
        <v>1492</v>
      </c>
      <c r="D41" s="28" t="s">
        <v>2206</v>
      </c>
      <c r="E41" s="27" t="s">
        <v>2197</v>
      </c>
      <c r="F41" s="27" t="s">
        <v>2195</v>
      </c>
      <c r="G41" s="25"/>
    </row>
    <row r="42" spans="1:7" ht="40.799999999999997">
      <c r="A42" s="304"/>
      <c r="B42" s="141" t="s">
        <v>2228</v>
      </c>
      <c r="C42" s="149" t="s">
        <v>1492</v>
      </c>
      <c r="D42" s="28" t="s">
        <v>2233</v>
      </c>
      <c r="E42" s="27" t="s">
        <v>2196</v>
      </c>
      <c r="F42" s="27" t="s">
        <v>2229</v>
      </c>
      <c r="G42" s="25"/>
    </row>
    <row r="43" spans="1:7" ht="112.2">
      <c r="A43" s="304"/>
      <c r="B43" s="160">
        <v>4.0999999999999996</v>
      </c>
      <c r="C43" s="149" t="s">
        <v>2232</v>
      </c>
      <c r="D43" s="161">
        <v>42867</v>
      </c>
      <c r="E43" s="169" t="s">
        <v>2235</v>
      </c>
      <c r="F43" s="27" t="s">
        <v>2234</v>
      </c>
      <c r="G43" s="25"/>
    </row>
    <row r="44" spans="1:7" ht="71.400000000000006">
      <c r="A44" s="304"/>
      <c r="B44" s="160">
        <v>4.2</v>
      </c>
      <c r="C44" s="149" t="s">
        <v>2232</v>
      </c>
      <c r="D44" s="161">
        <v>42704</v>
      </c>
      <c r="E44" s="169" t="s">
        <v>2431</v>
      </c>
      <c r="F44" s="27" t="s">
        <v>2406</v>
      </c>
      <c r="G44" s="25"/>
    </row>
    <row r="45" spans="1:7" ht="132.6">
      <c r="A45" s="304"/>
      <c r="B45" s="202">
        <v>5</v>
      </c>
      <c r="C45" s="149" t="s">
        <v>2232</v>
      </c>
      <c r="D45" s="161">
        <v>42867</v>
      </c>
      <c r="E45" s="169" t="s">
        <v>12652</v>
      </c>
      <c r="F45" s="27" t="s">
        <v>12374</v>
      </c>
      <c r="G45" s="25"/>
    </row>
    <row r="46" spans="1:7" ht="30.6">
      <c r="A46" s="304"/>
      <c r="B46" s="160">
        <v>5.01</v>
      </c>
      <c r="C46" s="149" t="s">
        <v>2232</v>
      </c>
      <c r="D46" s="161">
        <v>42907</v>
      </c>
      <c r="E46" s="169" t="s">
        <v>15329</v>
      </c>
      <c r="F46" s="27" t="s">
        <v>12374</v>
      </c>
      <c r="G46" s="25"/>
    </row>
    <row r="47" spans="1:7" ht="61.2">
      <c r="A47" s="304"/>
      <c r="B47" s="160">
        <v>5.0999999999999996</v>
      </c>
      <c r="C47" s="149" t="s">
        <v>2232</v>
      </c>
      <c r="D47" s="161">
        <v>43070</v>
      </c>
      <c r="E47" s="169" t="s">
        <v>12862</v>
      </c>
      <c r="F47" s="27" t="s">
        <v>12863</v>
      </c>
      <c r="G47" s="25"/>
    </row>
    <row r="48" spans="1:7" ht="51">
      <c r="A48" s="304"/>
      <c r="B48" s="160">
        <v>5.1100000000000003</v>
      </c>
      <c r="C48" s="149" t="s">
        <v>13097</v>
      </c>
      <c r="D48" s="161">
        <v>43217</v>
      </c>
      <c r="E48" s="169" t="s">
        <v>13199</v>
      </c>
      <c r="F48" s="27" t="s">
        <v>13124</v>
      </c>
      <c r="G48" s="25"/>
    </row>
    <row r="49" spans="1:7" ht="51">
      <c r="A49" s="304"/>
      <c r="B49" s="160">
        <v>5.12</v>
      </c>
      <c r="C49" s="149" t="s">
        <v>13097</v>
      </c>
      <c r="D49" s="161">
        <v>43581</v>
      </c>
      <c r="E49" s="169" t="s">
        <v>13199</v>
      </c>
      <c r="F49" s="27" t="s">
        <v>13741</v>
      </c>
      <c r="G49" s="25"/>
    </row>
    <row r="50" spans="1:7" ht="71.400000000000006">
      <c r="A50" s="304"/>
      <c r="B50" s="202">
        <v>6</v>
      </c>
      <c r="C50" s="149" t="s">
        <v>13097</v>
      </c>
      <c r="D50" s="161">
        <v>43964</v>
      </c>
      <c r="E50" s="169" t="s">
        <v>13953</v>
      </c>
      <c r="F50" s="27" t="s">
        <v>13744</v>
      </c>
      <c r="G50" s="25"/>
    </row>
    <row r="51" spans="1:7" ht="40.799999999999997">
      <c r="A51" s="304"/>
      <c r="B51" s="160">
        <v>6.01</v>
      </c>
      <c r="C51" s="149" t="s">
        <v>13097</v>
      </c>
      <c r="D51" s="161">
        <v>43970</v>
      </c>
      <c r="E51" s="169" t="s">
        <v>15330</v>
      </c>
      <c r="F51" s="169" t="s">
        <v>13744</v>
      </c>
      <c r="G51" s="25"/>
    </row>
    <row r="52" spans="1:7" ht="40.799999999999997">
      <c r="A52" s="304"/>
      <c r="B52" s="160">
        <v>6.1</v>
      </c>
      <c r="C52" s="149" t="s">
        <v>13097</v>
      </c>
      <c r="D52" s="161">
        <v>44314</v>
      </c>
      <c r="E52" s="169" t="s">
        <v>15323</v>
      </c>
      <c r="F52" s="169" t="s">
        <v>14913</v>
      </c>
      <c r="G52" s="25"/>
    </row>
    <row r="53" spans="1:7" ht="40.799999999999997">
      <c r="A53" s="304"/>
      <c r="B53" s="160">
        <v>6.2</v>
      </c>
      <c r="C53" s="149" t="s">
        <v>13097</v>
      </c>
      <c r="D53" s="161">
        <v>44678</v>
      </c>
      <c r="E53" s="169" t="s">
        <v>15323</v>
      </c>
      <c r="F53" s="169" t="s">
        <v>15322</v>
      </c>
      <c r="G53" s="25"/>
    </row>
    <row r="54" spans="1:7" ht="40.799999999999997">
      <c r="A54" s="304"/>
      <c r="B54" s="160">
        <v>6.21</v>
      </c>
      <c r="C54" s="149" t="s">
        <v>13097</v>
      </c>
      <c r="D54" s="161">
        <v>44687</v>
      </c>
      <c r="E54" s="169" t="s">
        <v>15331</v>
      </c>
      <c r="F54" s="169" t="s">
        <v>15322</v>
      </c>
      <c r="G54" s="25"/>
    </row>
    <row r="55" spans="1:7" ht="40.799999999999997">
      <c r="A55" s="304"/>
      <c r="B55" s="160">
        <v>6.22</v>
      </c>
      <c r="C55" s="149" t="s">
        <v>13097</v>
      </c>
      <c r="D55" s="274">
        <v>44692</v>
      </c>
      <c r="E55" s="169" t="s">
        <v>15330</v>
      </c>
      <c r="F55" s="169" t="s">
        <v>15322</v>
      </c>
      <c r="G55" s="25"/>
    </row>
    <row r="56" spans="1:7" ht="51">
      <c r="A56" s="304"/>
      <c r="B56" s="202">
        <v>6.3</v>
      </c>
      <c r="C56" s="149" t="s">
        <v>13097</v>
      </c>
      <c r="D56" s="274">
        <v>45051</v>
      </c>
      <c r="E56" s="169" t="s">
        <v>15590</v>
      </c>
      <c r="F56" s="169" t="s">
        <v>15371</v>
      </c>
      <c r="G56" s="25"/>
    </row>
    <row r="57" spans="1:7" ht="40.799999999999997">
      <c r="A57" s="304"/>
      <c r="B57" s="160">
        <v>6.31</v>
      </c>
      <c r="C57" s="149" t="s">
        <v>13097</v>
      </c>
      <c r="D57" s="274">
        <v>45072</v>
      </c>
      <c r="E57" s="169" t="s">
        <v>15592</v>
      </c>
      <c r="F57" s="169" t="s">
        <v>15371</v>
      </c>
      <c r="G57" s="25"/>
    </row>
    <row r="58" spans="1:7" ht="40.5" customHeight="1">
      <c r="A58" s="304"/>
      <c r="B58" s="202">
        <v>6.4</v>
      </c>
      <c r="C58" s="149" t="s">
        <v>13097</v>
      </c>
      <c r="D58" s="274">
        <v>45408</v>
      </c>
      <c r="E58" s="169" t="s">
        <v>15594</v>
      </c>
      <c r="F58" s="169" t="s">
        <v>15593</v>
      </c>
      <c r="G58" s="25"/>
    </row>
    <row r="59" spans="1:7" ht="32.549999999999997" customHeight="1">
      <c r="A59" s="304"/>
      <c r="B59" s="202">
        <v>6.5</v>
      </c>
      <c r="C59" s="149" t="s">
        <v>13097</v>
      </c>
      <c r="D59" s="274">
        <v>45772</v>
      </c>
      <c r="E59" s="169" t="s">
        <v>15669</v>
      </c>
      <c r="F59" s="169" t="s">
        <v>15720</v>
      </c>
      <c r="G59" s="25"/>
    </row>
    <row r="60" spans="1:7" ht="13.2" thickBot="1">
      <c r="A60" s="305"/>
      <c r="B60" s="306" t="str">
        <f ca="1">OFFSET(L!$C$1,MATCH("General"&amp;"Cpy",L!$A:$A,0)-1,SL,,)</f>
        <v>© 2025 Responsible Minerals Initiative. All rights reserved.</v>
      </c>
      <c r="C60" s="306"/>
      <c r="D60" s="306"/>
      <c r="E60" s="306"/>
      <c r="F60" s="306"/>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102"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102"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102"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2"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4.05" customHeight="1">
      <c r="A3" s="74"/>
      <c r="B3" s="63" t="str">
        <f ca="1">OFFSET(L!$C$1,MATCH("Definitions"&amp;ADDRESS(ROW(),COLUMN(),4),L!$A:$A,0)-1,SL,,)</f>
        <v>3TG</v>
      </c>
      <c r="C3" s="63" t="str">
        <f ca="1">OFFSET(L!$C$1,MATCH("Definitions"&amp;ADDRESS(ROW(),COLUMN(),4),L!$A:$A,0)-1,SL,,)</f>
        <v>Tantalum, tin, tungsten, gold</v>
      </c>
      <c r="D3" s="320"/>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1279</v>
      </c>
    </row>
    <row r="10" spans="1:5" ht="48.6">
      <c r="A10" s="74"/>
      <c r="B10" s="63" t="str">
        <f ca="1">OFFSET(L!$C$1,MATCH("Definitions"&amp;ADDRESS(ROW(),COLUMN(),4),L!$A:$A,0)-1,SL,,)</f>
        <v>DRC</v>
      </c>
      <c r="C10" s="63" t="str">
        <f ca="1">OFFSET(L!$C$1,MATCH("Definitions"&amp;ADDRESS(ROW(),COLUMN(),4),L!$A:$A,0)-1,SL,,)</f>
        <v>Democratic Republic of Congo</v>
      </c>
      <c r="D10" s="320"/>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0"/>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0"/>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1278</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0"/>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6.2">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0"/>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0"/>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0"/>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0"/>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0"/>
      <c r="E30" s="100" t="s">
        <v>1281</v>
      </c>
    </row>
    <row r="31" spans="1:5" ht="133.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0"/>
      <c r="E31" s="100"/>
    </row>
    <row r="32" spans="1:5" ht="16.2">
      <c r="A32" s="74"/>
      <c r="B32" s="319" t="str">
        <f ca="1">OFFSET(L!$C$1,MATCH("General"&amp;"Cpy",L!$A:$A,0)-1,SL,,)</f>
        <v>© 2025 Responsible Minerals Initiative. All rights reserved.</v>
      </c>
      <c r="C32" s="319"/>
      <c r="D32" s="320"/>
      <c r="E32" s="100"/>
    </row>
    <row r="33" spans="1:4" ht="13.2" thickBot="1">
      <c r="A33" s="75"/>
      <c r="B33" s="153"/>
      <c r="C33" s="153"/>
      <c r="D33" s="321"/>
    </row>
    <row r="34" spans="1:4" ht="13.2"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2"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70" zoomScaleNormal="70" zoomScalePageLayoutView="70" workbookViewId="0">
      <selection activeCell="D9" sqref="D9:G9"/>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56"/>
      <c r="B1" s="357"/>
      <c r="C1" s="357"/>
      <c r="D1" s="357"/>
      <c r="E1" s="357"/>
      <c r="F1" s="357"/>
      <c r="G1" s="357"/>
      <c r="H1" s="357"/>
      <c r="I1" s="357"/>
      <c r="J1" s="357"/>
      <c r="K1" s="358"/>
      <c r="L1" s="100"/>
      <c r="P1" s="3"/>
      <c r="Q1" s="3"/>
      <c r="R1" s="3"/>
      <c r="S1" s="3"/>
      <c r="T1" s="3"/>
      <c r="U1" s="3"/>
      <c r="V1" s="3"/>
      <c r="W1" s="3"/>
      <c r="X1" s="3"/>
      <c r="Y1" s="3"/>
      <c r="Z1" s="3"/>
      <c r="AA1" s="3"/>
      <c r="AB1" s="3"/>
      <c r="AC1" s="3"/>
      <c r="AD1" s="3"/>
      <c r="AE1" s="3"/>
      <c r="AF1" s="3"/>
      <c r="AG1" s="3"/>
      <c r="AH1" s="3"/>
    </row>
    <row r="2" spans="1:34" ht="82.35" customHeight="1">
      <c r="A2" s="34"/>
      <c r="B2" s="136"/>
      <c r="C2" s="35"/>
      <c r="D2" s="359" t="str">
        <f ca="1">OFFSET(L!$C$1,MATCH("Declaration"&amp;ADDRESS(ROW(),COLUMN(),4),L!$A:$A,0)-1,SL,,)</f>
        <v>Conflict Minerals Reporting Template (CMRT)</v>
      </c>
      <c r="E2" s="360"/>
      <c r="F2" s="360"/>
      <c r="G2" s="360"/>
      <c r="H2" s="360"/>
      <c r="I2" s="360"/>
      <c r="J2" s="361"/>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69"/>
      <c r="G3" s="369"/>
      <c r="H3" s="369"/>
      <c r="I3" s="152"/>
      <c r="J3" s="138" t="s">
        <v>15733</v>
      </c>
      <c r="K3" s="36"/>
      <c r="L3" s="100"/>
      <c r="P3" s="45">
        <f>MATCH($D$3,LN,0)</f>
        <v>1</v>
      </c>
    </row>
    <row r="4" spans="1:34" ht="16.2">
      <c r="A4" s="34"/>
      <c r="B4" s="365" t="str">
        <f ca="1">OFFSET(L!$C$1,MATCH("Declaration"&amp;ADDRESS(ROW(),COLUMN(),4),L!$A:$A,0)-1,SL,,)</f>
        <v>The purpose of this document is to collect sourcing information on tin, tantalum, tungsten and gold used in products</v>
      </c>
      <c r="C4" s="365"/>
      <c r="D4" s="365"/>
      <c r="E4" s="365"/>
      <c r="F4" s="365"/>
      <c r="G4" s="365"/>
      <c r="H4" s="365"/>
      <c r="I4" s="370" t="str">
        <f ca="1">OFFSET(L!$C$1,MATCH("Declaration"&amp;ADDRESS(ROW(),COLUMN(),4),L!$A:$A,0)-1,SL,,)</f>
        <v>Link to Terms &amp; Conditions</v>
      </c>
      <c r="J4" s="370"/>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5" t="str">
        <f ca="1">OFFSET(L!$C$1,MATCH("Declaration"&amp;ADDRESS(ROW(),COLUMN(),4),L!$A:$A,0)-1,SL,,)</f>
        <v>Mandatory fields are noted with an asterisk (*).  Consult the instructions tab for guidance on how to answer each question.</v>
      </c>
      <c r="C6" s="365"/>
      <c r="D6" s="365"/>
      <c r="E6" s="365"/>
      <c r="F6" s="365"/>
      <c r="G6" s="365"/>
      <c r="H6" s="365"/>
      <c r="I6" s="365"/>
      <c r="J6" s="365"/>
      <c r="K6" s="36"/>
      <c r="L6" s="115" t="s">
        <v>430</v>
      </c>
      <c r="P6" s="3"/>
      <c r="Q6" s="3"/>
      <c r="R6" s="3"/>
      <c r="S6" s="3"/>
      <c r="T6" s="3"/>
      <c r="U6" s="3"/>
      <c r="V6" s="3"/>
      <c r="W6" s="3"/>
      <c r="X6" s="3"/>
      <c r="Y6" s="3"/>
      <c r="Z6" s="3"/>
      <c r="AA6" s="3"/>
      <c r="AB6" s="3"/>
      <c r="AC6" s="3"/>
      <c r="AD6" s="3"/>
      <c r="AE6" s="3"/>
      <c r="AF6" s="3"/>
      <c r="AG6" s="3"/>
      <c r="AH6" s="3"/>
    </row>
    <row r="7" spans="1:34" ht="37.049999999999997" customHeight="1">
      <c r="A7" s="34"/>
      <c r="B7" s="374" t="str">
        <f ca="1">OFFSET(L!$C$1,MATCH("Declaration"&amp;ADDRESS(ROW(),COLUMN(),4),L!$A:$A,0)-1,SL,,)</f>
        <v>Company Information</v>
      </c>
      <c r="C7" s="374"/>
      <c r="D7" s="374"/>
      <c r="E7" s="374"/>
      <c r="F7" s="374"/>
      <c r="G7" s="374"/>
      <c r="H7" s="374"/>
      <c r="I7" s="374"/>
      <c r="J7" s="374"/>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2" t="s">
        <v>15818</v>
      </c>
      <c r="E8" s="363"/>
      <c r="F8" s="363"/>
      <c r="G8" s="363"/>
      <c r="H8" s="363"/>
      <c r="I8" s="363"/>
      <c r="J8" s="364"/>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1" t="s">
        <v>481</v>
      </c>
      <c r="E9" s="372"/>
      <c r="F9" s="372"/>
      <c r="G9" s="373"/>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49999999999997" customHeight="1">
      <c r="A10" s="38"/>
      <c r="B10" s="375" t="str">
        <f ca="1">OFFSET(L!$C$1,MATCH("Declaration"&amp;ADDRESS(ROW(),COLUMN(),4)&amp;LEFT($D$9,1),L!$A:$A,0)-1,SL,,)</f>
        <v>Description of Scope:</v>
      </c>
      <c r="C10" s="122"/>
      <c r="D10" s="366"/>
      <c r="E10" s="367"/>
      <c r="F10" s="367"/>
      <c r="G10" s="367"/>
      <c r="H10" s="367"/>
      <c r="I10" s="367"/>
      <c r="J10" s="368"/>
      <c r="K10" s="36"/>
      <c r="L10" s="115"/>
      <c r="Q10" s="3"/>
      <c r="R10" s="3"/>
      <c r="S10" s="3"/>
      <c r="T10" s="3"/>
      <c r="U10" s="3"/>
      <c r="V10" s="3"/>
      <c r="W10" s="3"/>
      <c r="X10" s="3"/>
      <c r="Y10" s="3"/>
      <c r="Z10" s="3"/>
      <c r="AA10" s="3"/>
      <c r="AB10" s="3"/>
      <c r="AC10" s="3"/>
      <c r="AD10" s="3"/>
      <c r="AE10" s="3"/>
      <c r="AF10" s="3"/>
      <c r="AG10" s="3"/>
      <c r="AH10" s="3"/>
    </row>
    <row r="11" spans="1:34" ht="16.2">
      <c r="A11" s="38"/>
      <c r="B11" s="376"/>
      <c r="C11" s="122"/>
      <c r="D11" s="344" t="str">
        <f ca="1">IF(D9=Q9,OFFSET(L!$C$1,MATCH("Declaration"&amp;ADDRESS(ROW(),COLUMN(),4),L!$A:$A,0)-1,SL,,),"")</f>
        <v/>
      </c>
      <c r="E11" s="345"/>
      <c r="F11" s="345"/>
      <c r="G11" s="345"/>
      <c r="H11" s="345"/>
      <c r="I11" s="345"/>
      <c r="J11" s="346"/>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2"/>
      <c r="E12" s="353"/>
      <c r="F12" s="353"/>
      <c r="G12" s="353"/>
      <c r="H12" s="353"/>
      <c r="I12" s="353"/>
      <c r="J12" s="354"/>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2"/>
      <c r="E13" s="353"/>
      <c r="F13" s="353"/>
      <c r="G13" s="353"/>
      <c r="H13" s="353"/>
      <c r="I13" s="353"/>
      <c r="J13" s="354"/>
      <c r="K13" s="36"/>
      <c r="L13" s="115"/>
      <c r="Q13" s="3"/>
      <c r="R13" s="3"/>
      <c r="S13" s="3"/>
      <c r="T13" s="3"/>
      <c r="U13" s="3"/>
      <c r="V13" s="3"/>
      <c r="W13" s="3"/>
      <c r="X13" s="3"/>
      <c r="Y13" s="3"/>
      <c r="Z13" s="3"/>
      <c r="AA13" s="3"/>
      <c r="AB13" s="3"/>
      <c r="AC13" s="3"/>
      <c r="AD13" s="3"/>
      <c r="AE13" s="3"/>
      <c r="AF13" s="3"/>
      <c r="AG13" s="3"/>
      <c r="AH13" s="3"/>
    </row>
    <row r="14" spans="1:34" ht="16.2" customHeight="1">
      <c r="A14" s="38"/>
      <c r="B14" s="40" t="str">
        <f ca="1">OFFSET(L!$C$1,MATCH("Declaration"&amp;ADDRESS(ROW(),COLUMN(),4),L!$A:$A,0)-1,SL,,)</f>
        <v>Address:</v>
      </c>
      <c r="C14" s="77"/>
      <c r="D14" s="322" t="s">
        <v>15819</v>
      </c>
      <c r="E14" s="323"/>
      <c r="F14" s="323"/>
      <c r="G14" s="323"/>
      <c r="H14" s="323"/>
      <c r="I14" s="323"/>
      <c r="J14" s="324"/>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22" t="s">
        <v>15820</v>
      </c>
      <c r="E15" s="323"/>
      <c r="F15" s="323"/>
      <c r="G15" s="323"/>
      <c r="H15" s="323"/>
      <c r="I15" s="323"/>
      <c r="J15" s="324"/>
      <c r="K15" s="36"/>
      <c r="L15" s="115"/>
      <c r="Q15" s="3"/>
      <c r="R15" s="3"/>
      <c r="S15" s="3"/>
      <c r="T15" s="3"/>
      <c r="U15" s="3"/>
      <c r="V15" s="3"/>
      <c r="W15" s="3"/>
      <c r="X15" s="3"/>
      <c r="Y15" s="3"/>
      <c r="Z15" s="3"/>
      <c r="AA15" s="3"/>
      <c r="AB15" s="3"/>
      <c r="AC15" s="3"/>
      <c r="AD15" s="3"/>
      <c r="AE15" s="3"/>
      <c r="AF15" s="3"/>
      <c r="AG15" s="3"/>
      <c r="AH15" s="3"/>
    </row>
    <row r="16" spans="1:34" ht="16.2" customHeight="1">
      <c r="A16" s="38"/>
      <c r="B16" s="40" t="str">
        <f ca="1">OFFSET(L!$C$1,MATCH("Declaration"&amp;ADDRESS(ROW(),COLUMN(),4),L!$A:$A,0)-1,SL,,)</f>
        <v>Email – Contact (*):</v>
      </c>
      <c r="C16" s="77"/>
      <c r="D16" s="377" t="s">
        <v>15821</v>
      </c>
      <c r="E16" s="378"/>
      <c r="F16" s="378"/>
      <c r="G16" s="378"/>
      <c r="H16" s="378"/>
      <c r="I16" s="378"/>
      <c r="J16" s="379"/>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22" t="s">
        <v>15822</v>
      </c>
      <c r="E17" s="323"/>
      <c r="F17" s="323"/>
      <c r="G17" s="323"/>
      <c r="H17" s="323"/>
      <c r="I17" s="323"/>
      <c r="J17" s="324"/>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2" t="s">
        <v>15820</v>
      </c>
      <c r="E18" s="323"/>
      <c r="F18" s="323"/>
      <c r="G18" s="323"/>
      <c r="H18" s="323"/>
      <c r="I18" s="323"/>
      <c r="J18" s="324"/>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22" t="s">
        <v>15823</v>
      </c>
      <c r="E19" s="323"/>
      <c r="F19" s="323"/>
      <c r="G19" s="323"/>
      <c r="H19" s="323"/>
      <c r="I19" s="323"/>
      <c r="J19" s="324"/>
      <c r="K19" s="36"/>
      <c r="L19" s="110"/>
      <c r="P19" s="3"/>
      <c r="Q19" s="3"/>
      <c r="R19" s="3"/>
      <c r="S19" s="3"/>
      <c r="T19" s="3"/>
      <c r="U19" s="3"/>
      <c r="V19" s="3"/>
      <c r="W19" s="3"/>
      <c r="X19" s="3"/>
      <c r="Y19" s="3"/>
      <c r="Z19" s="3"/>
      <c r="AA19" s="3"/>
      <c r="AB19" s="3"/>
      <c r="AC19" s="3"/>
      <c r="AD19" s="3"/>
      <c r="AE19" s="3"/>
      <c r="AF19" s="3"/>
      <c r="AG19" s="3"/>
      <c r="AH19" s="3"/>
    </row>
    <row r="20" spans="1:34" ht="22.2" customHeight="1">
      <c r="A20" s="38"/>
      <c r="B20" s="40" t="str">
        <f ca="1">OFFSET(L!$C$1,MATCH("Declaration"&amp;ADDRESS(ROW(),COLUMN(),4),L!$A:$A,0)-1,SL,,)</f>
        <v>Email - Authorizer (*):</v>
      </c>
      <c r="C20" s="77"/>
      <c r="D20" s="377" t="s">
        <v>15821</v>
      </c>
      <c r="E20" s="378"/>
      <c r="F20" s="378"/>
      <c r="G20" s="378"/>
      <c r="H20" s="378"/>
      <c r="I20" s="378"/>
      <c r="J20" s="379"/>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2" t="s">
        <v>15824</v>
      </c>
      <c r="E21" s="323"/>
      <c r="F21" s="323"/>
      <c r="G21" s="323"/>
      <c r="H21" s="323"/>
      <c r="I21" s="323"/>
      <c r="J21" s="324"/>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0">
        <v>45777</v>
      </c>
      <c r="E22" s="381"/>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5"/>
      <c r="E23" s="35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2" t="str">
        <f ca="1">OFFSET(L!$C$1,MATCH("Declaration"&amp;ADDRESS(ROW(),COLUMN(),4),L!$A:$A,0)-1,SL,,)</f>
        <v>Answer the following questions 1 - 8 based on the declaration scope indicated above</v>
      </c>
      <c r="C24" s="382"/>
      <c r="D24" s="382"/>
      <c r="E24" s="382"/>
      <c r="F24" s="382"/>
      <c r="G24" s="382"/>
      <c r="H24" s="382"/>
      <c r="I24" s="382"/>
      <c r="J24" s="382"/>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5" t="str">
        <f ca="1">OFFSET(L!$C$1,MATCH("Declaration"&amp;ADDRESS(ROW(),COLUMN(),4),L!$A:$A,0)-1,SL,,)</f>
        <v>Answer</v>
      </c>
      <c r="E25" s="335"/>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5" t="s">
        <v>475</v>
      </c>
      <c r="E26" s="326"/>
      <c r="F26" s="12"/>
      <c r="G26" s="331"/>
      <c r="H26" s="332"/>
      <c r="I26" s="332"/>
      <c r="J26" s="333"/>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5" t="s">
        <v>475</v>
      </c>
      <c r="E27" s="326"/>
      <c r="F27" s="12"/>
      <c r="G27" s="331"/>
      <c r="H27" s="332"/>
      <c r="I27" s="332"/>
      <c r="J27" s="333"/>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5" t="s">
        <v>475</v>
      </c>
      <c r="E28" s="326"/>
      <c r="F28" s="12"/>
      <c r="G28" s="331"/>
      <c r="H28" s="332"/>
      <c r="I28" s="332"/>
      <c r="J28" s="333"/>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5" t="s">
        <v>475</v>
      </c>
      <c r="E29" s="326"/>
      <c r="F29" s="12"/>
      <c r="G29" s="331"/>
      <c r="H29" s="332"/>
      <c r="I29" s="332"/>
      <c r="J29" s="333"/>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7" t="str">
        <f ca="1">D25</f>
        <v>Answer</v>
      </c>
      <c r="E31" s="337"/>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47" t="s">
        <v>475</v>
      </c>
      <c r="E32" s="348"/>
      <c r="F32" s="47"/>
      <c r="G32" s="331"/>
      <c r="H32" s="332"/>
      <c r="I32" s="332"/>
      <c r="J32" s="333"/>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5" t="s">
        <v>475</v>
      </c>
      <c r="E33" s="326"/>
      <c r="F33" s="47"/>
      <c r="G33" s="331"/>
      <c r="H33" s="332"/>
      <c r="I33" s="332"/>
      <c r="J33" s="333"/>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5" t="s">
        <v>475</v>
      </c>
      <c r="E34" s="326"/>
      <c r="F34" s="47"/>
      <c r="G34" s="331"/>
      <c r="H34" s="332"/>
      <c r="I34" s="332"/>
      <c r="J34" s="333"/>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5" t="s">
        <v>475</v>
      </c>
      <c r="E35" s="326"/>
      <c r="F35" s="47"/>
      <c r="G35" s="331"/>
      <c r="H35" s="332"/>
      <c r="I35" s="332"/>
      <c r="J35" s="333"/>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7" t="str">
        <f ca="1">D25</f>
        <v>Answer</v>
      </c>
      <c r="E37" s="337"/>
      <c r="F37" s="18"/>
      <c r="G37" s="44" t="str">
        <f ca="1">G25</f>
        <v>Comments</v>
      </c>
      <c r="H37" s="351"/>
      <c r="I37" s="351"/>
      <c r="J37" s="351"/>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5" t="s">
        <v>476</v>
      </c>
      <c r="E38" s="326"/>
      <c r="F38" s="47"/>
      <c r="G38" s="331"/>
      <c r="H38" s="332"/>
      <c r="I38" s="332"/>
      <c r="J38" s="333"/>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5" t="s">
        <v>476</v>
      </c>
      <c r="E39" s="326"/>
      <c r="F39" s="47"/>
      <c r="G39" s="331"/>
      <c r="H39" s="332"/>
      <c r="I39" s="332"/>
      <c r="J39" s="333"/>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5" t="s">
        <v>476</v>
      </c>
      <c r="E40" s="326"/>
      <c r="F40" s="47"/>
      <c r="G40" s="331"/>
      <c r="H40" s="332"/>
      <c r="I40" s="332"/>
      <c r="J40" s="333"/>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5" t="s">
        <v>476</v>
      </c>
      <c r="E41" s="326"/>
      <c r="F41" s="47"/>
      <c r="G41" s="331"/>
      <c r="H41" s="332"/>
      <c r="I41" s="332"/>
      <c r="J41" s="333"/>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7" t="str">
        <f ca="1">D25</f>
        <v>Answer</v>
      </c>
      <c r="E43" s="337"/>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5" t="s">
        <v>476</v>
      </c>
      <c r="E44" s="326"/>
      <c r="F44" s="47"/>
      <c r="G44" s="331"/>
      <c r="H44" s="332"/>
      <c r="I44" s="332"/>
      <c r="J44" s="333"/>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5" t="s">
        <v>476</v>
      </c>
      <c r="E45" s="326"/>
      <c r="F45" s="47"/>
      <c r="G45" s="331"/>
      <c r="H45" s="332"/>
      <c r="I45" s="332"/>
      <c r="J45" s="333"/>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5" t="s">
        <v>476</v>
      </c>
      <c r="E46" s="326"/>
      <c r="F46" s="47"/>
      <c r="G46" s="331"/>
      <c r="H46" s="332"/>
      <c r="I46" s="332"/>
      <c r="J46" s="333"/>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5" t="s">
        <v>476</v>
      </c>
      <c r="E47" s="326"/>
      <c r="F47" s="47"/>
      <c r="G47" s="331"/>
      <c r="H47" s="332"/>
      <c r="I47" s="332"/>
      <c r="J47" s="333"/>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7" t="str">
        <f ca="1">D25</f>
        <v>Answer</v>
      </c>
      <c r="E49" s="337"/>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5" t="s">
        <v>476</v>
      </c>
      <c r="E50" s="326"/>
      <c r="F50" s="47"/>
      <c r="G50" s="331"/>
      <c r="H50" s="332"/>
      <c r="I50" s="332"/>
      <c r="J50" s="333"/>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5" t="s">
        <v>476</v>
      </c>
      <c r="E51" s="326"/>
      <c r="F51" s="47"/>
      <c r="G51" s="331"/>
      <c r="H51" s="332"/>
      <c r="I51" s="332"/>
      <c r="J51" s="333"/>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5" t="s">
        <v>476</v>
      </c>
      <c r="E52" s="326"/>
      <c r="F52" s="47"/>
      <c r="G52" s="331"/>
      <c r="H52" s="332"/>
      <c r="I52" s="332"/>
      <c r="J52" s="333"/>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5" t="s">
        <v>476</v>
      </c>
      <c r="E53" s="326"/>
      <c r="F53" s="47"/>
      <c r="G53" s="331"/>
      <c r="H53" s="332"/>
      <c r="I53" s="332"/>
      <c r="J53" s="333"/>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7" t="str">
        <f ca="1">D25</f>
        <v>Answer</v>
      </c>
      <c r="E55" s="337"/>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49" t="s">
        <v>15817</v>
      </c>
      <c r="E56" s="350"/>
      <c r="F56" s="47"/>
      <c r="G56" s="331"/>
      <c r="H56" s="332"/>
      <c r="I56" s="332"/>
      <c r="J56" s="333"/>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9" t="s">
        <v>15817</v>
      </c>
      <c r="E57" s="350"/>
      <c r="F57" s="47"/>
      <c r="G57" s="331"/>
      <c r="H57" s="332"/>
      <c r="I57" s="332"/>
      <c r="J57" s="333"/>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49" t="s">
        <v>15817</v>
      </c>
      <c r="E58" s="350"/>
      <c r="F58" s="47"/>
      <c r="G58" s="331"/>
      <c r="H58" s="332"/>
      <c r="I58" s="332"/>
      <c r="J58" s="333"/>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49" t="s">
        <v>15817</v>
      </c>
      <c r="E59" s="350"/>
      <c r="F59" s="47"/>
      <c r="G59" s="331"/>
      <c r="H59" s="332"/>
      <c r="I59" s="332"/>
      <c r="J59" s="333"/>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7" t="str">
        <f ca="1">D25</f>
        <v>Answer</v>
      </c>
      <c r="E61" s="337"/>
      <c r="F61" s="18"/>
      <c r="G61" s="44" t="str">
        <f ca="1">G25</f>
        <v>Comments</v>
      </c>
      <c r="H61" s="334"/>
      <c r="I61" s="334"/>
      <c r="J61" s="334"/>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47" t="s">
        <v>475</v>
      </c>
      <c r="E62" s="348"/>
      <c r="F62" s="47"/>
      <c r="G62" s="331"/>
      <c r="H62" s="332"/>
      <c r="I62" s="332"/>
      <c r="J62" s="333"/>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5" t="s">
        <v>475</v>
      </c>
      <c r="E63" s="326"/>
      <c r="F63" s="47"/>
      <c r="G63" s="331"/>
      <c r="H63" s="332"/>
      <c r="I63" s="332"/>
      <c r="J63" s="333"/>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5" t="s">
        <v>475</v>
      </c>
      <c r="E64" s="326"/>
      <c r="F64" s="47"/>
      <c r="G64" s="331"/>
      <c r="H64" s="332"/>
      <c r="I64" s="332"/>
      <c r="J64" s="333"/>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5" t="s">
        <v>475</v>
      </c>
      <c r="E65" s="326"/>
      <c r="F65" s="47"/>
      <c r="G65" s="331"/>
      <c r="H65" s="332"/>
      <c r="I65" s="332"/>
      <c r="J65" s="333"/>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7" t="str">
        <f ca="1">D25</f>
        <v>Answer</v>
      </c>
      <c r="E67" s="337"/>
      <c r="F67" s="18"/>
      <c r="G67" s="44" t="str">
        <f ca="1">G25</f>
        <v>Comments</v>
      </c>
      <c r="H67" s="334" t="str">
        <f>IF(Q75="(*)","Click here to enter smelter names","")</f>
        <v/>
      </c>
      <c r="I67" s="334"/>
      <c r="J67" s="334"/>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5" t="s">
        <v>475</v>
      </c>
      <c r="E68" s="326"/>
      <c r="F68" s="48"/>
      <c r="G68" s="331"/>
      <c r="H68" s="332"/>
      <c r="I68" s="332"/>
      <c r="J68" s="333"/>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5" t="s">
        <v>475</v>
      </c>
      <c r="E69" s="326"/>
      <c r="F69" s="48"/>
      <c r="G69" s="331"/>
      <c r="H69" s="332"/>
      <c r="I69" s="332"/>
      <c r="J69" s="333"/>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5" t="s">
        <v>475</v>
      </c>
      <c r="E70" s="326"/>
      <c r="F70" s="48"/>
      <c r="G70" s="331"/>
      <c r="H70" s="332"/>
      <c r="I70" s="332"/>
      <c r="J70" s="333"/>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5" t="s">
        <v>475</v>
      </c>
      <c r="E71" s="326"/>
      <c r="F71" s="50"/>
      <c r="G71" s="331"/>
      <c r="H71" s="332"/>
      <c r="I71" s="332"/>
      <c r="J71" s="333"/>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0" t="str">
        <f ca="1">OFFSET(L!$C$1,MATCH("Declaration"&amp;ADDRESS(ROW(),COLUMN(),4),L!$A:$A,0)-1,SL,,)</f>
        <v>Answer the Following Questions at a Company Level</v>
      </c>
      <c r="C73" s="330"/>
      <c r="D73" s="330"/>
      <c r="E73" s="330"/>
      <c r="F73" s="330"/>
      <c r="G73" s="330"/>
      <c r="H73" s="330"/>
      <c r="I73" s="330"/>
      <c r="J73" s="330"/>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5" t="str">
        <f ca="1">D25</f>
        <v>Answer</v>
      </c>
      <c r="E74" s="335"/>
      <c r="F74" s="53"/>
      <c r="G74" s="335" t="str">
        <f ca="1">G25</f>
        <v>Comments</v>
      </c>
      <c r="H74" s="335" t="e">
        <f>HLOOKUP(SL,LT,$O74,0)</f>
        <v>#NAME?</v>
      </c>
      <c r="I74" s="335"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5" t="s">
        <v>475</v>
      </c>
      <c r="E75" s="326"/>
      <c r="F75" s="57"/>
      <c r="G75" s="327"/>
      <c r="H75" s="328"/>
      <c r="I75" s="328"/>
      <c r="J75" s="329"/>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6"/>
      <c r="H76" s="336"/>
      <c r="I76" s="336"/>
      <c r="J76" s="336"/>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475</v>
      </c>
      <c r="E77" s="326"/>
      <c r="F77" s="57"/>
      <c r="G77" s="327" t="s">
        <v>15825</v>
      </c>
      <c r="H77" s="328"/>
      <c r="I77" s="328"/>
      <c r="J77" s="329"/>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475</v>
      </c>
      <c r="E79" s="326"/>
      <c r="F79" s="57"/>
      <c r="G79" s="331"/>
      <c r="H79" s="332"/>
      <c r="I79" s="332"/>
      <c r="J79" s="333"/>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5" t="s">
        <v>475</v>
      </c>
      <c r="E81" s="326"/>
      <c r="F81" s="57"/>
      <c r="G81" s="331"/>
      <c r="H81" s="332"/>
      <c r="I81" s="332"/>
      <c r="J81" s="333"/>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5" t="s">
        <v>14853</v>
      </c>
      <c r="E83" s="326"/>
      <c r="F83" s="57"/>
      <c r="G83" s="331"/>
      <c r="H83" s="332"/>
      <c r="I83" s="332"/>
      <c r="J83" s="333"/>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1" t="s">
        <v>475</v>
      </c>
      <c r="E85" s="342"/>
      <c r="F85" s="57"/>
      <c r="G85" s="331"/>
      <c r="H85" s="332"/>
      <c r="I85" s="332"/>
      <c r="J85" s="333"/>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6"/>
      <c r="H86" s="336"/>
      <c r="I86" s="336"/>
      <c r="J86" s="336"/>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5" t="s">
        <v>475</v>
      </c>
      <c r="E87" s="326"/>
      <c r="F87" s="57"/>
      <c r="G87" s="331"/>
      <c r="H87" s="332"/>
      <c r="I87" s="332"/>
      <c r="J87" s="333"/>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3"/>
      <c r="H88" s="343"/>
      <c r="I88" s="343"/>
      <c r="J88" s="343"/>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5" t="s">
        <v>476</v>
      </c>
      <c r="E89" s="326"/>
      <c r="F89" s="57"/>
      <c r="G89" s="331"/>
      <c r="H89" s="332"/>
      <c r="I89" s="332"/>
      <c r="J89" s="333"/>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40" t="str">
        <f>IF(OR($D$8="",$I$3=""),"","Click here to check required fields completion")</f>
        <v/>
      </c>
      <c r="C90" s="340"/>
      <c r="D90" s="340"/>
      <c r="E90" s="340"/>
      <c r="F90" s="340"/>
      <c r="G90" s="340"/>
      <c r="H90" s="340"/>
      <c r="I90" s="340"/>
      <c r="J90" s="340"/>
      <c r="K90" s="36"/>
      <c r="L90" s="100"/>
      <c r="P90" s="3"/>
      <c r="Q90" s="3"/>
      <c r="R90" s="3"/>
      <c r="S90" s="3"/>
      <c r="T90" s="3"/>
      <c r="U90" s="3"/>
      <c r="V90" s="3"/>
      <c r="W90" s="3"/>
      <c r="X90" s="3"/>
      <c r="Y90" s="3"/>
      <c r="Z90" s="3"/>
      <c r="AA90" s="3"/>
      <c r="AB90" s="3"/>
      <c r="AC90" s="3"/>
      <c r="AD90" s="3"/>
      <c r="AE90" s="3"/>
      <c r="AF90" s="3"/>
      <c r="AG90" s="3"/>
      <c r="AH90" s="3"/>
    </row>
    <row r="91" spans="1:34" ht="16.8" thickBot="1">
      <c r="A91" s="338" t="str">
        <f ca="1">OFFSET(L!$C$1,MATCH("General"&amp;"Cpy",L!$A:$A,0)-1,SL,,)</f>
        <v>© 2025 Responsible Minerals Initiative. All rights reserved.</v>
      </c>
      <c r="B91" s="339"/>
      <c r="C91" s="339"/>
      <c r="D91" s="339"/>
      <c r="E91" s="339"/>
      <c r="F91" s="339"/>
      <c r="G91" s="339"/>
      <c r="H91" s="339"/>
      <c r="I91" s="339"/>
      <c r="J91" s="339"/>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1" t="str">
        <f>IF(AND(OR($D$26="Yes",$D$26=""),OR($D$32="Yes",$D$32="")),"Yes","")</f>
        <v>Yes</v>
      </c>
      <c r="E96" s="281" t="str">
        <f>IF(AND(OR($D$26="Yes",$D$26=""),OR($D$32="Yes",$D$32="")),"100%","")</f>
        <v>100%</v>
      </c>
      <c r="G96" s="281" t="str">
        <f>IF(OR($D$26="Yes",$D$26=""),"Yes","")</f>
        <v>Yes</v>
      </c>
    </row>
    <row r="97" spans="2:7" ht="13.5" hidden="1" customHeight="1">
      <c r="B97" s="56" t="s">
        <v>476</v>
      </c>
      <c r="D97" s="281" t="str">
        <f>IF(AND(OR($D$26="Yes",$D$26=""),OR($D$32="Yes",$D$32="")),"No","")</f>
        <v>No</v>
      </c>
      <c r="E97" s="281" t="str">
        <f>IF(AND(OR($D$26="Yes",$D$26=""),OR($D$32="Yes",$D$32="")),"Greater than 90%","")</f>
        <v>Greater than 90%</v>
      </c>
      <c r="G97" s="281" t="str">
        <f>IF(OR($D$26="Yes",$D$26=""),"No","")</f>
        <v>No</v>
      </c>
    </row>
    <row r="98" spans="2:7" ht="15" hidden="1">
      <c r="B98" s="56" t="s">
        <v>477</v>
      </c>
      <c r="D98" s="281" t="str">
        <f>IF(AND(OR($D$26="Yes",$D$26=""),OR($D$32="Yes",$D$32="")),"Unknown","")</f>
        <v>Unknown</v>
      </c>
      <c r="E98" s="281" t="str">
        <f>IF(AND(OR($D$26="Yes",$D$26=""),OR($D$32="Yes",$D$32="")),"Greater than 75%","")</f>
        <v>Greater than 75%</v>
      </c>
      <c r="G98" s="281" t="str">
        <f>IF(OR($D$27="Yes",$D$27=""),"Yes","")</f>
        <v>Yes</v>
      </c>
    </row>
    <row r="99" spans="2:7" ht="15" hidden="1">
      <c r="B99" s="188">
        <v>1</v>
      </c>
      <c r="D99" s="281" t="str">
        <f>IF(AND(OR($D$27="Yes",$D$27=""),OR($D$33="Yes",$D$33="")),"Yes","")</f>
        <v>Yes</v>
      </c>
      <c r="E99" s="281" t="str">
        <f>IF(AND(OR($D$26="Yes",$D$26=""),OR($D$32="Yes",$D$32="")),"Greater than 50%","")</f>
        <v>Greater than 50%</v>
      </c>
      <c r="G99" s="281" t="str">
        <f>IF(OR($D$27="Yes",$D$27=""),"No","")</f>
        <v>No</v>
      </c>
    </row>
    <row r="100" spans="2:7" ht="15" hidden="1">
      <c r="B100" s="236" t="s">
        <v>2432</v>
      </c>
      <c r="D100" s="281" t="str">
        <f>IF(AND(OR($D$27="Yes",$D$27=""),OR($D$33="Yes",$D$33="")),"No","")</f>
        <v>No</v>
      </c>
      <c r="E100" s="281" t="str">
        <f>IF(AND(OR($D$26="Yes",$D$26=""),OR($D$32="Yes",$D$32="")),"50% or less","")</f>
        <v>50% or less</v>
      </c>
      <c r="G100" s="281" t="str">
        <f>IF(OR($D$28="Yes",$D$28=""),"Yes","")</f>
        <v>Yes</v>
      </c>
    </row>
    <row r="101" spans="2:7" ht="15" hidden="1">
      <c r="B101" s="236" t="s">
        <v>2433</v>
      </c>
      <c r="D101" s="281" t="str">
        <f>IF(AND(OR($D$27="Yes",$D$27=""),OR($D$33="Yes",$D$33="")),"Unknown","")</f>
        <v>Unknown</v>
      </c>
      <c r="E101" s="281" t="str">
        <f>IF(AND(OR($D$26="Yes",$D$26=""),OR($D$32="Yes",$D$32="")),"None","")</f>
        <v>None</v>
      </c>
      <c r="G101" s="281" t="str">
        <f>IF(OR($D$28="Yes",$D$28=""),"No","")</f>
        <v>No</v>
      </c>
    </row>
    <row r="102" spans="2:7" ht="15" hidden="1">
      <c r="B102" s="236" t="s">
        <v>2434</v>
      </c>
      <c r="D102" s="281" t="str">
        <f>IF(AND(OR($D$28="Yes",$D$28=""),OR($D$34="Yes",$D$34="")),"Yes","")</f>
        <v>Yes</v>
      </c>
      <c r="E102" s="281" t="str">
        <f>IF(AND(OR($D$27="Yes",$D$27=""),OR($D$33="Yes",$D$33="")),"100%","")</f>
        <v>100%</v>
      </c>
      <c r="G102" s="281" t="str">
        <f>IF(OR($D$29="Yes",$D$29=""),"Yes","")</f>
        <v>Yes</v>
      </c>
    </row>
    <row r="103" spans="2:7" ht="15" hidden="1">
      <c r="B103" s="236" t="s">
        <v>2435</v>
      </c>
      <c r="D103" s="281" t="str">
        <f>IF(AND(OR($D$28="Yes",$D$28=""),OR($D$34="Yes",$D$34="")),"No","")</f>
        <v>No</v>
      </c>
      <c r="E103" s="281" t="str">
        <f>IF(AND(OR($D$27="Yes",$D$27=""),OR($D$33="Yes",$D$33="")),"Greater than 90%","")</f>
        <v>Greater than 90%</v>
      </c>
      <c r="G103" s="281" t="str">
        <f>IF(OR($D$29="Yes",$D$29=""),"No","")</f>
        <v>No</v>
      </c>
    </row>
    <row r="104" spans="2:7" ht="15" hidden="1">
      <c r="B104" s="236" t="s">
        <v>478</v>
      </c>
      <c r="D104" s="281" t="str">
        <f>IF(AND(OR($D$28="Yes",$D$28=""),OR($D$34="Yes",$D$34="")),"Unknown","")</f>
        <v>Unknown</v>
      </c>
      <c r="E104" s="281" t="str">
        <f>IF(AND(OR($D$27="Yes",$D$27=""),OR($D$33="Yes",$D$33="")),"Greater than 75%","")</f>
        <v>Greater than 75%</v>
      </c>
    </row>
    <row r="105" spans="2:7" ht="15" hidden="1">
      <c r="B105" s="236" t="s">
        <v>14853</v>
      </c>
      <c r="D105" s="281" t="str">
        <f>IF(AND(OR($D$29="Yes",$D$29=""),OR($D$35="Yes",$D$35="")),"Yes","")</f>
        <v>Yes</v>
      </c>
      <c r="E105" s="281" t="str">
        <f>IF(AND(OR($D$27="Yes",$D$27=""),OR($D$33="Yes",$D$33="")),"Greater than 50%","")</f>
        <v>Greater than 50%</v>
      </c>
    </row>
    <row r="106" spans="2:7" ht="15" hidden="1">
      <c r="B106" s="236" t="s">
        <v>12341</v>
      </c>
      <c r="D106" s="281" t="str">
        <f>IF(AND(OR($D$29="Yes",$D$29=""),OR($D$35="Yes",$D$35="")),"No","")</f>
        <v>No</v>
      </c>
      <c r="E106" s="281" t="str">
        <f>IF(AND(OR($D$27="Yes",$D$27=""),OR($D$33="Yes",$D$33="")),"50% or less","")</f>
        <v>50% or less</v>
      </c>
    </row>
    <row r="107" spans="2:7" ht="15" hidden="1">
      <c r="B107" s="236" t="s">
        <v>476</v>
      </c>
      <c r="D107" s="281" t="str">
        <f>IF(AND(OR($D$29="Yes",$D$29=""),OR($D$35="Yes",$D$35="")),"Unknown","")</f>
        <v>Unknown</v>
      </c>
      <c r="E107" s="281" t="str">
        <f>IF(AND(OR($D$27="Yes",$D$27=""),OR($D$33="Yes",$D$33="")),"None","")</f>
        <v>None</v>
      </c>
    </row>
    <row r="108" spans="2:7" ht="15" hidden="1">
      <c r="B108" s="236" t="s">
        <v>13880</v>
      </c>
      <c r="E108" s="281" t="str">
        <f>IF(AND(OR($D$28="Yes",$D$28=""),OR($D$34="Yes",$D$34="")),"100%","")</f>
        <v>100%</v>
      </c>
    </row>
    <row r="109" spans="2:7" ht="15" hidden="1">
      <c r="B109" s="236" t="s">
        <v>13882</v>
      </c>
      <c r="E109" s="281" t="str">
        <f>IF(AND(OR($D$28="Yes",$D$28=""),OR($D$34="Yes",$D$34="")),"Greater than 90%","")</f>
        <v>Greater than 90%</v>
      </c>
    </row>
    <row r="110" spans="2:7" ht="15" hidden="1">
      <c r="B110" s="236" t="s">
        <v>13883</v>
      </c>
      <c r="E110" s="281" t="str">
        <f>IF(AND(OR($D$28="Yes",$D$28=""),OR($D$34="Yes",$D$34="")),"Greater than 75%","")</f>
        <v>Greater than 75%</v>
      </c>
    </row>
    <row r="111" spans="2:7" ht="15" hidden="1">
      <c r="B111" s="236" t="s">
        <v>476</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2" type="noConversion"/>
  <conditionalFormatting sqref="D22:E22">
    <cfRule type="expression" dxfId="77" priority="173" stopIfTrue="1">
      <formula>IF($D$22="",TRUE)</formula>
    </cfRule>
  </conditionalFormatting>
  <conditionalFormatting sqref="D26:E26">
    <cfRule type="expression" dxfId="76" priority="151" stopIfTrue="1">
      <formula>IF($D$26="",TRUE)</formula>
    </cfRule>
  </conditionalFormatting>
  <conditionalFormatting sqref="D27:E27">
    <cfRule type="expression" dxfId="75" priority="158" stopIfTrue="1">
      <formula>IF($D$27="",TRUE)</formula>
    </cfRule>
  </conditionalFormatting>
  <conditionalFormatting sqref="D28:E28">
    <cfRule type="expression" dxfId="74" priority="159" stopIfTrue="1">
      <formula>IF($D$28="",TRUE)</formula>
    </cfRule>
  </conditionalFormatting>
  <conditionalFormatting sqref="D29:E29">
    <cfRule type="expression" dxfId="73" priority="160" stopIfTrue="1">
      <formula>IF($D$29="",TRUE)</formula>
    </cfRule>
  </conditionalFormatting>
  <conditionalFormatting sqref="D32:E32">
    <cfRule type="expression" dxfId="72" priority="69" stopIfTrue="1">
      <formula>IF(AND(OR($D$26="Yes",$D$26=""),$D$32=""),1,0)</formula>
    </cfRule>
    <cfRule type="expression" dxfId="71" priority="156" stopIfTrue="1">
      <formula>$P$26=""</formula>
    </cfRule>
  </conditionalFormatting>
  <conditionalFormatting sqref="D33:E33">
    <cfRule type="expression" dxfId="70" priority="57" stopIfTrue="1">
      <formula>$P$27=""</formula>
    </cfRule>
    <cfRule type="expression" dxfId="69" priority="56" stopIfTrue="1">
      <formula>IF(AND(OR($D$27="Yes",$D$27=""),$D$33=""),1,0)</formula>
    </cfRule>
  </conditionalFormatting>
  <conditionalFormatting sqref="D34:E34">
    <cfRule type="expression" dxfId="68" priority="15" stopIfTrue="1">
      <formula>IF(AND(OR($D$28="Yes",$D$28=""),$D$34=""),1,0)</formula>
    </cfRule>
    <cfRule type="expression" dxfId="67" priority="16" stopIfTrue="1">
      <formula>$P$28=""</formula>
    </cfRule>
  </conditionalFormatting>
  <conditionalFormatting sqref="D35:E35">
    <cfRule type="expression" dxfId="66" priority="53" stopIfTrue="1">
      <formula>IF(AND(OR($D$29="Yes",$D$29=""),$D$35=""),1,0)</formula>
    </cfRule>
    <cfRule type="expression" dxfId="65" priority="177" stopIfTrue="1">
      <formula>$P$29=""</formula>
    </cfRule>
  </conditionalFormatting>
  <conditionalFormatting sqref="D38:E38 D44:E44 D50:E50 D56:E56 D62:E62 D68:E68">
    <cfRule type="expression" dxfId="64" priority="32" stopIfTrue="1">
      <formula>$P$26=""</formula>
    </cfRule>
    <cfRule type="expression" dxfId="63" priority="33" stopIfTrue="1">
      <formula>$P$32=""</formula>
    </cfRule>
  </conditionalFormatting>
  <conditionalFormatting sqref="D38:E38">
    <cfRule type="expression" dxfId="62" priority="68" stopIfTrue="1">
      <formula>IF(AND(OR($D$26="Yes",$D$26=""),OR($D$32="Yes",$D$32=""),D38=""),1,0)</formula>
    </cfRule>
  </conditionalFormatting>
  <conditionalFormatting sqref="D39:E39 D45:E45 D51:E51 D57:E57 D63:E63 D69:E69">
    <cfRule type="expression" dxfId="61" priority="26" stopIfTrue="1">
      <formula>$P$33=""</formula>
    </cfRule>
    <cfRule type="expression" dxfId="60" priority="27" stopIfTrue="1">
      <formula>$P$39=""</formula>
    </cfRule>
  </conditionalFormatting>
  <conditionalFormatting sqref="D39:E39">
    <cfRule type="expression" dxfId="59" priority="64" stopIfTrue="1">
      <formula>IF(AND(OR($D$27="Yes",$D$27=""),OR($D$33="Yes",$D$33=""),D39=""),1,0)</formula>
    </cfRule>
  </conditionalFormatting>
  <conditionalFormatting sqref="D40:E40 D46:E46 D52:E52 D58:E58 D64:E64 D70:E70">
    <cfRule type="expression" dxfId="58" priority="21" stopIfTrue="1">
      <formula>$P$28=""</formula>
    </cfRule>
    <cfRule type="expression" dxfId="57" priority="22" stopIfTrue="1">
      <formula>$P$34=""</formula>
    </cfRule>
  </conditionalFormatting>
  <conditionalFormatting sqref="D40:E40">
    <cfRule type="expression" dxfId="56" priority="63" stopIfTrue="1">
      <formula>IF(AND(OR($D$28="Yes",$D$28=""),OR($D$34="Yes",$D$34=""),D40=""),1,0)</formula>
    </cfRule>
  </conditionalFormatting>
  <conditionalFormatting sqref="D41:E41 D47:E47 D53:E53 D59:E59 D65:E65 D71:E71">
    <cfRule type="expression" dxfId="55" priority="17" stopIfTrue="1">
      <formula>$P$29=""</formula>
    </cfRule>
    <cfRule type="expression" dxfId="54" priority="18" stopIfTrue="1">
      <formula>$P$35=""</formula>
    </cfRule>
  </conditionalFormatting>
  <conditionalFormatting sqref="D41:E41">
    <cfRule type="expression" dxfId="53" priority="179" stopIfTrue="1">
      <formula>IF(AND(OR($D$29="Yes",$D$29=""),OR($D$35="Yes",$D$35=""),D41=""),1,0)</formula>
    </cfRule>
  </conditionalFormatting>
  <conditionalFormatting sqref="D44:E44">
    <cfRule type="expression" dxfId="52" priority="67" stopIfTrue="1">
      <formula>IF(AND(OR($D$26="Yes",$D$26=""),OR($D$32="Yes",$D$32=""),D44=""),1,0)</formula>
    </cfRule>
  </conditionalFormatting>
  <conditionalFormatting sqref="D45:E45">
    <cfRule type="expression" dxfId="51" priority="29" stopIfTrue="1">
      <formula>IF(AND(OR($D$27="Yes",$D$27=""),OR($D$33="Yes",$D$33=""),D45=""),1,0)</formula>
    </cfRule>
  </conditionalFormatting>
  <conditionalFormatting sqref="D46:E46">
    <cfRule type="expression" dxfId="50" priority="54" stopIfTrue="1">
      <formula>IF(AND(OR($D$28="Yes",$D$28=""),OR($D$34="Yes",$D$34=""),D46=""),1,0)</formula>
    </cfRule>
  </conditionalFormatting>
  <conditionalFormatting sqref="D47:E47">
    <cfRule type="expression" dxfId="49" priority="62" stopIfTrue="1">
      <formula>IF(AND(OR($D$29="Yes",$D$29=""),OR($D$35="Yes",$D$35=""),D47=""),1,0)</formula>
    </cfRule>
  </conditionalFormatting>
  <conditionalFormatting sqref="D50:E50">
    <cfRule type="expression" dxfId="48" priority="35" stopIfTrue="1">
      <formula>IF(AND(OR($D$26="Yes",$D$26=""),OR($D$32="Yes",$D$32=""),D50=""),1,0)</formula>
    </cfRule>
  </conditionalFormatting>
  <conditionalFormatting sqref="D51:E51">
    <cfRule type="expression" dxfId="47" priority="174" stopIfTrue="1">
      <formula>IF(AND(OR($D$27="Yes",$D$27=""),OR($D$33="Yes",$D$33=""),D51=""),1,0)</formula>
    </cfRule>
  </conditionalFormatting>
  <conditionalFormatting sqref="D52:E52">
    <cfRule type="expression" dxfId="46" priority="25" stopIfTrue="1">
      <formula>IF(AND(OR($D$28="Yes",$D$28=""),OR($D$34="Yes",$D$34=""),D52=""),1,0)</formula>
    </cfRule>
  </conditionalFormatting>
  <conditionalFormatting sqref="D53:E53">
    <cfRule type="expression" dxfId="45" priority="48" stopIfTrue="1">
      <formula>IF(AND(OR($D$29="Yes",$D$29=""),OR($D$35="Yes",$D$35=""),D53=""),1,0)</formula>
    </cfRule>
  </conditionalFormatting>
  <conditionalFormatting sqref="D56:E56">
    <cfRule type="expression" dxfId="44" priority="43" stopIfTrue="1">
      <formula>IF(AND(OR($D$26="Yes",$D$26=""),OR($D$32="Yes",$D$32=""),D56=""),1,0)</formula>
    </cfRule>
  </conditionalFormatting>
  <conditionalFormatting sqref="D57:E57">
    <cfRule type="expression" dxfId="43" priority="31" stopIfTrue="1">
      <formula>IF(AND(OR($D$27="Yes",$D$27=""),OR($D$33="Yes",$D$33=""),D57=""),1,0)</formula>
    </cfRule>
  </conditionalFormatting>
  <conditionalFormatting sqref="D58:E58">
    <cfRule type="expression" dxfId="42" priority="24" stopIfTrue="1">
      <formula>IF(AND(OR($D$28="Yes",$D$28=""),OR($D$34="Yes",$D$34=""),D58=""),1,0)</formula>
    </cfRule>
  </conditionalFormatting>
  <conditionalFormatting sqref="D59:E59">
    <cfRule type="expression" dxfId="41" priority="20" stopIfTrue="1">
      <formula>IF(AND(OR($D$29="Yes",$D$29=""),OR($D$35="Yes",$D$35=""),D59=""),1,0)</formula>
    </cfRule>
  </conditionalFormatting>
  <conditionalFormatting sqref="D62:E62">
    <cfRule type="expression" dxfId="40" priority="42" stopIfTrue="1">
      <formula>IF(AND(OR($D$26="Yes",$D$26=""),OR($D$32="Yes",$D$32=""),D62=""),1,0)</formula>
    </cfRule>
  </conditionalFormatting>
  <conditionalFormatting sqref="D63:E63">
    <cfRule type="expression" dxfId="39" priority="28" stopIfTrue="1">
      <formula>IF(AND(OR($D$27="Yes",$D$27=""),OR($D$33="Yes",$D$33=""),D63=""),1,0)</formula>
    </cfRule>
  </conditionalFormatting>
  <conditionalFormatting sqref="D64:E64">
    <cfRule type="expression" dxfId="38" priority="23" stopIfTrue="1">
      <formula>IF(AND(OR($D$28="Yes",$D$28=""),OR($D$34="Yes",$D$34=""),D64=""),1,0)</formula>
    </cfRule>
  </conditionalFormatting>
  <conditionalFormatting sqref="D65:E65">
    <cfRule type="expression" dxfId="37" priority="19" stopIfTrue="1">
      <formula>IF(AND(OR($D$29="Yes",$D$29=""),OR($D$35="Yes",$D$35=""),D65=""),1,0)</formula>
    </cfRule>
  </conditionalFormatting>
  <conditionalFormatting sqref="D68:E68">
    <cfRule type="expression" dxfId="36" priority="34" stopIfTrue="1">
      <formula>IF(AND(OR($D$26="Yes",$D$26=""),OR($D$32="Yes",$D$32=""),D68=""),1,0)</formula>
    </cfRule>
  </conditionalFormatting>
  <conditionalFormatting sqref="D69:E69">
    <cfRule type="expression" dxfId="35" priority="30" stopIfTrue="1">
      <formula>IF(AND(OR($D$27="Yes",$D$27=""),OR($D$33="Yes",$D$33=""),D69=""),1,0)</formula>
    </cfRule>
  </conditionalFormatting>
  <conditionalFormatting sqref="D70:E70">
    <cfRule type="expression" dxfId="34" priority="176" stopIfTrue="1">
      <formula>IF(AND(OR($D$28="Yes",$D$28=""),OR($D$34="Yes",$D$34=""),D70=""),1,0)</formula>
    </cfRule>
  </conditionalFormatting>
  <conditionalFormatting sqref="D71:E71">
    <cfRule type="expression" dxfId="33" priority="178" stopIfTrue="1">
      <formula>IF(AND(OR($D$29="Yes",$D$29=""),OR($D$35="Yes",$D$35=""),D71=""),1,0)</formula>
    </cfRule>
  </conditionalFormatting>
  <conditionalFormatting sqref="D75:E75 D77:E77 D79:E79 D81:E81 D83 D85:E85 D87:E87 D89:E89">
    <cfRule type="expression" dxfId="32" priority="99" stopIfTrue="1">
      <formula>AND(OR($D$26="No",AND($D$26="Yes",$D$32="No")),OR($D$27="No",AND($D$27="Yes",$D$33="No")),OR($D$28="No",AND($D$28="Yes",$D$34="No")),OR($D$29="No",AND($D$29="Yes",$D$35="No")))</formula>
    </cfRule>
    <cfRule type="expression" dxfId="31" priority="100" stopIfTrue="1">
      <formula>IF(D75="",TRUE)</formula>
    </cfRule>
  </conditionalFormatting>
  <conditionalFormatting sqref="D9:G9">
    <cfRule type="expression" dxfId="30" priority="166" stopIfTrue="1">
      <formula>IF($D$9="",TRUE)</formula>
    </cfRule>
  </conditionalFormatting>
  <conditionalFormatting sqref="D8:J8">
    <cfRule type="expression" dxfId="29" priority="165" stopIfTrue="1">
      <formula>IF($D$8="",TRUE)</formula>
    </cfRule>
  </conditionalFormatting>
  <conditionalFormatting sqref="D10:J10">
    <cfRule type="expression" dxfId="28" priority="180" stopIfTrue="1">
      <formula>IF(AND($D$10="",$D$9=$R$9),TRUE)</formula>
    </cfRule>
    <cfRule type="expression" dxfId="27" priority="70" stopIfTrue="1">
      <formula>IF($D$9=$Q$9,TRUE)</formula>
    </cfRule>
  </conditionalFormatting>
  <conditionalFormatting sqref="G85:J85">
    <cfRule type="expression" dxfId="26" priority="61" stopIfTrue="1">
      <formula>IF(AND($D$85="Yes, using other format (describe)",$G$85=""),TRUE)</formula>
    </cfRule>
  </conditionalFormatting>
  <conditionalFormatting sqref="D15:J15">
    <cfRule type="expression" dxfId="25" priority="6" stopIfTrue="1">
      <formula>IF($D$15="",TRUE)</formula>
    </cfRule>
  </conditionalFormatting>
  <conditionalFormatting sqref="D16:J16">
    <cfRule type="expression" dxfId="24" priority="7" stopIfTrue="1">
      <formula>IF($D$16="",TRUE)</formula>
    </cfRule>
  </conditionalFormatting>
  <conditionalFormatting sqref="D17:J17">
    <cfRule type="expression" dxfId="23" priority="8" stopIfTrue="1">
      <formula>IF($D$17="",TRUE)</formula>
    </cfRule>
  </conditionalFormatting>
  <conditionalFormatting sqref="D18:J18">
    <cfRule type="expression" dxfId="22" priority="9" stopIfTrue="1">
      <formula>IF($D$18="",TRUE)</formula>
    </cfRule>
  </conditionalFormatting>
  <conditionalFormatting sqref="D20:J20">
    <cfRule type="expression" dxfId="21" priority="5" stopIfTrue="1">
      <formula>IF($D$20="",TRUE)</formula>
    </cfRule>
  </conditionalFormatting>
  <conditionalFormatting sqref="D21:J21">
    <cfRule type="expression" dxfId="20" priority="4" stopIfTrue="1">
      <formula>IF($D$21="",TRUE)</formula>
    </cfRule>
  </conditionalFormatting>
  <conditionalFormatting sqref="G77:J77">
    <cfRule type="expression" dxfId="19" priority="2" stopIfTrue="1">
      <formula>IF(AND($D$77="Yes",$G$77=""),TRUE)</formula>
    </cfRule>
  </conditionalFormatting>
  <conditionalFormatting sqref="G75:J75">
    <cfRule type="expression" dxfId="18" priority="1" stopIfTrue="1">
      <formula>IF(AND($D$77="Yes",$G$77=""),TRUE)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20" r:id="rId3"/>
    <hyperlink ref="D16"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topLeftCell="A22" zoomScaleNormal="100" zoomScalePageLayoutView="55" workbookViewId="0">
      <selection activeCell="D25" sqref="D25"/>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3" t="str">
        <f ca="1">OFFSET(L!$C$1,MATCH("Smelter List"&amp;ADDRESS(ROW(),COLUMN(),4),L!$A:$A,0)-1,SL,,)</f>
        <v>Link to "RMAP Conformant Smelter List"</v>
      </c>
      <c r="K2" s="384"/>
      <c r="L2" s="384"/>
      <c r="M2" s="384"/>
      <c r="N2" s="384"/>
      <c r="O2" s="384"/>
      <c r="P2" s="195"/>
      <c r="Q2" s="196"/>
      <c r="R2" s="197"/>
      <c r="S2" s="197"/>
      <c r="T2" s="197"/>
      <c r="AH2" s="145" t="s">
        <v>475</v>
      </c>
    </row>
    <row r="3" spans="1:34" s="221" customFormat="1" ht="177" customHeight="1">
      <c r="A3" s="171"/>
      <c r="B3" s="38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5"/>
      <c r="D3" s="385"/>
      <c r="E3" s="385"/>
      <c r="F3" s="222"/>
      <c r="G3" s="386" t="str">
        <f ca="1">OFFSET(L!$C$1,MATCH("General"&amp;"Cpy",L!$A:$A,0)-1,SL,,)</f>
        <v>© 2025 Responsible Minerals Initiative. All rights reserved.</v>
      </c>
      <c r="H3" s="386"/>
      <c r="I3" s="387"/>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9.95" customHeight="1">
      <c r="A5" s="182" t="s">
        <v>639</v>
      </c>
      <c r="B5" s="182" t="s">
        <v>1098</v>
      </c>
      <c r="C5" s="186" t="s">
        <v>2096</v>
      </c>
      <c r="D5" s="230"/>
      <c r="E5" s="182" t="str">
        <f ca="1">IF(ISERROR($V5),"",OFFSET('Smelter Look-up'!$D$4,$V5-4,0)&amp;"")</f>
        <v>JAPAN</v>
      </c>
      <c r="F5" s="182" t="str">
        <f ca="1">IF(ISERROR($V5),"",OFFSET('Smelter Look-up'!$E$4,$V5-4,0))</f>
        <v>CID000090</v>
      </c>
      <c r="G5" s="182" t="str">
        <f ca="1">IF(C5=$X$4,IF(ISERROR($V5),"Enter smelter details","RMI"),IF(ISERROR($V5),"",OFFSET('Smelter Look-up'!$F$4,$V5-4,0)))</f>
        <v>RMI</v>
      </c>
      <c r="H5" s="183">
        <f ca="1">IF(ISERROR($V5),"",OFFSET('Smelter Look-up'!$G$4,$V5-4,0))</f>
        <v>0</v>
      </c>
      <c r="I5" s="184" t="str">
        <f ca="1">IF(ISERROR($V5),"",OFFSET('Smelter Look-up'!$H$4,$V5-4,0))</f>
        <v>Tamura</v>
      </c>
      <c r="J5" s="184" t="str">
        <f ca="1">IF(ISERROR($V5),"",OFFSET('Smelter Look-up'!$I$4,$V5-4,0))</f>
        <v>Fukushima</v>
      </c>
      <c r="K5" s="224"/>
      <c r="L5" s="224"/>
      <c r="M5" s="224"/>
      <c r="N5" s="224"/>
      <c r="O5" s="224"/>
      <c r="P5" s="185"/>
      <c r="Q5" s="225"/>
      <c r="R5" s="182" t="str">
        <f ca="1">IF(ISERROR($V5),"",OFFSET('Smelter Look-up'!$C$4,$V5-4,0)&amp;"")</f>
        <v>Asaka Riken Co., Ltd.</v>
      </c>
      <c r="S5" s="181" t="str">
        <f ca="1">IF(B5="","",IF(ISERROR(MATCH($E5,CL,0)),"Unknown",INDIRECT("'C'!$A$"&amp;MATCH($E5,CL,0)+1)))</f>
        <v>JP</v>
      </c>
      <c r="T5" s="181" t="str">
        <f ca="1">IF(B5="","",IF(ISERROR(MATCH($J5,SorP!$B$1:$B$6226,0)),"",INDIRECT("'SorP'!$A$"&amp;MATCH($S5&amp;$J5,SorP!C:C,0))))</f>
        <v>JP-07</v>
      </c>
      <c r="U5" s="201"/>
      <c r="V5" s="226">
        <f>IF(C5="",NA(),IF(OR(C5="Smelter not listed",C5="Smelter not yet identified"),MATCH($B5&amp;$D5,'Smelter Look-up'!$J:$J,0),MATCH($B5&amp;$C5,'Smelter Look-up'!$J:$J,0)))</f>
        <v>33</v>
      </c>
      <c r="X5" s="227">
        <f t="shared" ref="X5" ca="1" si="0">IF(AND(C5="Smelter not listed",OR(LEN(D5)=0,LEN(E5)=0)),1,0)</f>
        <v>0</v>
      </c>
      <c r="AB5" s="228" t="str">
        <f t="shared" ref="AB5" si="1">B5&amp;C5</f>
        <v>GoldAsaka Riken Co., Ltd.</v>
      </c>
    </row>
    <row r="6" spans="1:34" s="227" customFormat="1" ht="19.95" customHeight="1">
      <c r="A6" s="182" t="s">
        <v>677</v>
      </c>
      <c r="B6" s="182" t="s">
        <v>1098</v>
      </c>
      <c r="C6" s="186" t="s">
        <v>2102</v>
      </c>
      <c r="D6" s="230"/>
      <c r="E6" s="182" t="str">
        <f ca="1">IF(ISERROR($V6),"",OFFSET('Smelter Look-up'!$D$4,$V6-4,0)&amp;"")</f>
        <v>JAPAN</v>
      </c>
      <c r="F6" s="182" t="str">
        <f ca="1">IF(ISERROR($V6),"",OFFSET('Smelter Look-up'!$E$4,$V6-4,0))</f>
        <v>CID000981</v>
      </c>
      <c r="G6" s="182" t="str">
        <f ca="1">IF(C6=$X$4,IF(ISERROR($V6),"Enter smelter details","RMI"),IF(ISERROR($V6),"",OFFSET('Smelter Look-up'!$F$4,$V6-4,0)))</f>
        <v>RMI</v>
      </c>
      <c r="H6" s="183">
        <f ca="1">IF(ISERROR($V6),"",OFFSET('Smelter Look-up'!$G$4,$V6-4,0))</f>
        <v>0</v>
      </c>
      <c r="I6" s="184" t="str">
        <f ca="1">IF(ISERROR($V6),"",OFFSET('Smelter Look-up'!$H$4,$V6-4,0))</f>
        <v>Sayama</v>
      </c>
      <c r="J6" s="184" t="str">
        <f ca="1">IF(ISERROR($V6),"",OFFSET('Smelter Look-up'!$I$4,$V6-4,0))</f>
        <v>Saitama</v>
      </c>
      <c r="K6" s="224"/>
      <c r="L6" s="224"/>
      <c r="M6" s="224"/>
      <c r="N6" s="224"/>
      <c r="O6" s="224"/>
      <c r="P6" s="185"/>
      <c r="Q6" s="225"/>
      <c r="R6" s="182" t="str">
        <f ca="1">IF(ISERROR($V6),"",OFFSET('Smelter Look-up'!$C$4,$V6-4,0)&amp;"")</f>
        <v>Kojima Chemicals Co., Ltd.</v>
      </c>
      <c r="S6" s="181" t="str">
        <f t="shared" ref="S6:S37" ca="1" si="2">IF(B6="","",IF(ISERROR(MATCH($E6,CL,0)),"Unknown",INDIRECT("'C'!$A$"&amp;MATCH($E6,CL,0)+1)))</f>
        <v>JP</v>
      </c>
      <c r="T6" s="181" t="str">
        <f ca="1">IF(B6="","",IF(ISERROR(MATCH($J6,SorP!$B$1:$B$6226,0)),"",INDIRECT("'SorP'!$A$"&amp;MATCH($S6&amp;$J6,SorP!C:C,0))))</f>
        <v>JP-11</v>
      </c>
      <c r="U6" s="201"/>
      <c r="V6" s="226">
        <f>IF(C6="",NA(),IF(OR(C6="Smelter not listed",C6="Smelter not yet identified"),MATCH($B6&amp;$D6,'Smelter Look-up'!$J:$J,0),MATCH($B6&amp;$C6,'Smelter Look-up'!$J:$J,0)))</f>
        <v>147</v>
      </c>
      <c r="X6" s="227">
        <f t="shared" ref="X6:X37" ca="1" si="3">IF(AND(C6="Smelter not listed",OR(LEN(D6)=0,LEN(E6)=0)),1,0)</f>
        <v>0</v>
      </c>
      <c r="AB6" s="228" t="str">
        <f t="shared" ref="AB6:AB37" si="4">B6&amp;C6</f>
        <v>GoldKojima Chemicals Co., Ltd.</v>
      </c>
    </row>
    <row r="7" spans="1:34" s="227" customFormat="1" ht="28.5" customHeight="1">
      <c r="A7" s="182" t="s">
        <v>720</v>
      </c>
      <c r="B7" s="182" t="s">
        <v>1098</v>
      </c>
      <c r="C7" s="186" t="s">
        <v>792</v>
      </c>
      <c r="D7" s="230"/>
      <c r="E7" s="182" t="str">
        <f ca="1">IF(ISERROR($V7),"",OFFSET('Smelter Look-up'!$D$4,$V7-4,0)&amp;"")</f>
        <v>UNITED STATES OF AMERICA</v>
      </c>
      <c r="F7" s="182" t="str">
        <f ca="1">IF(ISERROR($V7),"",OFFSET('Smelter Look-up'!$E$4,$V7-4,0))</f>
        <v>CID001993</v>
      </c>
      <c r="G7" s="182" t="str">
        <f ca="1">IF(C7=$X$4,IF(ISERROR($V7),"Enter smelter details","RMI"),IF(ISERROR($V7),"",OFFSET('Smelter Look-up'!$F$4,$V7-4,0)))</f>
        <v>RMI</v>
      </c>
      <c r="H7" s="183">
        <f ca="1">IF(ISERROR($V7),"",OFFSET('Smelter Look-up'!$G$4,$V7-4,0))</f>
        <v>0</v>
      </c>
      <c r="I7" s="184" t="str">
        <f ca="1">IF(ISERROR($V7),"",OFFSET('Smelter Look-up'!$H$4,$V7-4,0))</f>
        <v>Alden</v>
      </c>
      <c r="J7" s="184" t="str">
        <f ca="1">IF(ISERROR($V7),"",OFFSET('Smelter Look-up'!$I$4,$V7-4,0))</f>
        <v>New York</v>
      </c>
      <c r="K7" s="224"/>
      <c r="L7" s="224"/>
      <c r="M7" s="224"/>
      <c r="N7" s="224"/>
      <c r="O7" s="224"/>
      <c r="P7" s="185"/>
      <c r="Q7" s="225"/>
      <c r="R7" s="182" t="str">
        <f ca="1">IF(ISERROR($V7),"",OFFSET('Smelter Look-up'!$C$4,$V7-4,0)&amp;"")</f>
        <v>United Precious Metal Refining, Inc.</v>
      </c>
      <c r="S7" s="181" t="str">
        <f t="shared" ca="1" si="2"/>
        <v>US</v>
      </c>
      <c r="T7" s="181" t="str">
        <f ca="1">IF(B7="","",IF(ISERROR(MATCH($J7,SorP!$B$1:$B$6226,0)),"",INDIRECT("'SorP'!$A$"&amp;MATCH($S7&amp;$J7,SorP!C:C,0))))</f>
        <v>US-NY</v>
      </c>
      <c r="U7" s="201"/>
      <c r="V7" s="226">
        <f>IF(C7="",NA(),IF(OR(C7="Smelter not listed",C7="Smelter not yet identified"),MATCH($B7&amp;$D7,'Smelter Look-up'!$J:$J,0),MATCH($B7&amp;$C7,'Smelter Look-up'!$J:$J,0)))</f>
        <v>303</v>
      </c>
      <c r="X7" s="227">
        <f t="shared" ca="1" si="3"/>
        <v>0</v>
      </c>
      <c r="AB7" s="228" t="str">
        <f t="shared" si="4"/>
        <v>GoldUnited Precious Metal Refining, Inc.</v>
      </c>
    </row>
    <row r="8" spans="1:34" s="227" customFormat="1" ht="19.95" customHeight="1">
      <c r="A8" s="182" t="s">
        <v>724</v>
      </c>
      <c r="B8" s="182" t="s">
        <v>1098</v>
      </c>
      <c r="C8" s="186" t="s">
        <v>2119</v>
      </c>
      <c r="D8" s="230"/>
      <c r="E8" s="182" t="str">
        <f ca="1">IF(ISERROR($V8),"",OFFSET('Smelter Look-up'!$D$4,$V8-4,0)&amp;"")</f>
        <v>JAPAN</v>
      </c>
      <c r="F8" s="182" t="str">
        <f ca="1">IF(ISERROR($V8),"",OFFSET('Smelter Look-up'!$E$4,$V8-4,0))</f>
        <v>CID002129</v>
      </c>
      <c r="G8" s="182" t="str">
        <f ca="1">IF(C8=$X$4,IF(ISERROR($V8),"Enter smelter details","RMI"),IF(ISERROR($V8),"",OFFSET('Smelter Look-up'!$F$4,$V8-4,0)))</f>
        <v>RMI</v>
      </c>
      <c r="H8" s="183">
        <f ca="1">IF(ISERROR($V8),"",OFFSET('Smelter Look-up'!$G$4,$V8-4,0))</f>
        <v>0</v>
      </c>
      <c r="I8" s="184" t="str">
        <f ca="1">IF(ISERROR($V8),"",OFFSET('Smelter Look-up'!$H$4,$V8-4,0))</f>
        <v>Sagamihara</v>
      </c>
      <c r="J8" s="184" t="str">
        <f ca="1">IF(ISERROR($V8),"",OFFSET('Smelter Look-up'!$I$4,$V8-4,0))</f>
        <v>Kanagawa</v>
      </c>
      <c r="K8" s="224"/>
      <c r="L8" s="224"/>
      <c r="M8" s="224"/>
      <c r="N8" s="224"/>
      <c r="O8" s="224"/>
      <c r="P8" s="185"/>
      <c r="Q8" s="225"/>
      <c r="R8" s="182" t="str">
        <f ca="1">IF(ISERROR($V8),"",OFFSET('Smelter Look-up'!$C$4,$V8-4,0)&amp;"")</f>
        <v>Yokohama Metal Co., Ltd.</v>
      </c>
      <c r="S8" s="181" t="str">
        <f t="shared" ca="1" si="2"/>
        <v>JP</v>
      </c>
      <c r="T8" s="181" t="str">
        <f ca="1">IF(B8="","",IF(ISERROR(MATCH($J8,SorP!$B$1:$B$6226,0)),"",INDIRECT("'SorP'!$A$"&amp;MATCH($S8&amp;$J8,SorP!C:C,0))))</f>
        <v>JP-14</v>
      </c>
      <c r="U8" s="201"/>
      <c r="V8" s="226">
        <f>IF(C8="",NA(),IF(OR(C8="Smelter not listed",C8="Smelter not yet identified"),MATCH($B8&amp;$D8,'Smelter Look-up'!$J:$J,0),MATCH($B8&amp;$C8,'Smelter Look-up'!$J:$J,0)))</f>
        <v>316</v>
      </c>
      <c r="X8" s="227">
        <f t="shared" ca="1" si="3"/>
        <v>0</v>
      </c>
      <c r="AB8" s="228" t="str">
        <f t="shared" si="4"/>
        <v>GoldYokohama Metal Co., Ltd.</v>
      </c>
    </row>
    <row r="9" spans="1:34" s="227" customFormat="1" ht="19.95" customHeight="1">
      <c r="A9" s="182" t="s">
        <v>2270</v>
      </c>
      <c r="B9" s="182" t="s">
        <v>1098</v>
      </c>
      <c r="C9" s="186" t="s">
        <v>2269</v>
      </c>
      <c r="D9" s="230"/>
      <c r="E9" s="182" t="str">
        <f ca="1">IF(ISERROR($V9),"",OFFSET('Smelter Look-up'!$D$4,$V9-4,0)&amp;"")</f>
        <v>CZECHIA</v>
      </c>
      <c r="F9" s="182" t="str">
        <f ca="1">IF(ISERROR($V9),"",OFFSET('Smelter Look-up'!$E$4,$V9-4,0))</f>
        <v>CID002290</v>
      </c>
      <c r="G9" s="182" t="str">
        <f ca="1">IF(C9=$X$4,IF(ISERROR($V9),"Enter smelter details","RMI"),IF(ISERROR($V9),"",OFFSET('Smelter Look-up'!$F$4,$V9-4,0)))</f>
        <v>RMI</v>
      </c>
      <c r="H9" s="183">
        <f ca="1">IF(ISERROR($V9),"",OFFSET('Smelter Look-up'!$G$4,$V9-4,0))</f>
        <v>0</v>
      </c>
      <c r="I9" s="184" t="str">
        <f ca="1">IF(ISERROR($V9),"",OFFSET('Smelter Look-up'!$H$4,$V9-4,0))</f>
        <v>Vestec</v>
      </c>
      <c r="J9" s="184" t="str">
        <f ca="1">IF(ISERROR($V9),"",OFFSET('Smelter Look-up'!$I$4,$V9-4,0))</f>
        <v>Praha-západ</v>
      </c>
      <c r="K9" s="224"/>
      <c r="L9" s="224"/>
      <c r="M9" s="224"/>
      <c r="N9" s="224"/>
      <c r="O9" s="224"/>
      <c r="P9" s="185"/>
      <c r="Q9" s="225"/>
      <c r="R9" s="182" t="str">
        <f ca="1">IF(ISERROR($V9),"",OFFSET('Smelter Look-up'!$C$4,$V9-4,0)&amp;"")</f>
        <v>SAFINA A.S.</v>
      </c>
      <c r="S9" s="181" t="str">
        <f t="shared" ca="1" si="2"/>
        <v>CZ</v>
      </c>
      <c r="T9" s="181" t="str">
        <f ca="1">IF(B9="","",IF(ISERROR(MATCH($J9,SorP!$B$1:$B$6226,0)),"",INDIRECT("'SorP'!$A$"&amp;MATCH($S9&amp;$J9,SorP!C:C,0))))</f>
        <v>CZ-20A</v>
      </c>
      <c r="U9" s="201"/>
      <c r="V9" s="226">
        <f>IF(C9="",NA(),IF(OR(C9="Smelter not listed",C9="Smelter not yet identified"),MATCH($B9&amp;$D9,'Smelter Look-up'!$J:$J,0),MATCH($B9&amp;$C9,'Smelter Look-up'!$J:$J,0)))</f>
        <v>233</v>
      </c>
      <c r="X9" s="227">
        <f t="shared" ca="1" si="3"/>
        <v>0</v>
      </c>
      <c r="AB9" s="228" t="str">
        <f t="shared" si="4"/>
        <v>GoldSAFINA A.S.</v>
      </c>
    </row>
    <row r="10" spans="1:34" s="227" customFormat="1" ht="19.95" customHeight="1">
      <c r="A10" s="182" t="s">
        <v>1678</v>
      </c>
      <c r="B10" s="182" t="s">
        <v>1098</v>
      </c>
      <c r="C10" s="186" t="s">
        <v>2254</v>
      </c>
      <c r="D10" s="230"/>
      <c r="E10" s="182" t="str">
        <f ca="1">IF(ISERROR($V10),"",OFFSET('Smelter Look-up'!$D$4,$V10-4,0)&amp;"")</f>
        <v>KOREA, REPUBLIC OF</v>
      </c>
      <c r="F10" s="182" t="str">
        <f ca="1">IF(ISERROR($V10),"",OFFSET('Smelter Look-up'!$E$4,$V10-4,0))</f>
        <v>CID002605</v>
      </c>
      <c r="G10" s="182" t="str">
        <f ca="1">IF(C10=$X$4,IF(ISERROR($V10),"Enter smelter details","RMI"),IF(ISERROR($V10),"",OFFSET('Smelter Look-up'!$F$4,$V10-4,0)))</f>
        <v>RMI</v>
      </c>
      <c r="H10" s="183">
        <f ca="1">IF(ISERROR($V10),"",OFFSET('Smelter Look-up'!$G$4,$V10-4,0))</f>
        <v>0</v>
      </c>
      <c r="I10" s="184" t="str">
        <f ca="1">IF(ISERROR($V10),"",OFFSET('Smelter Look-up'!$H$4,$V10-4,0))</f>
        <v>Seoul</v>
      </c>
      <c r="J10" s="184" t="str">
        <f ca="1">IF(ISERROR($V10),"",OFFSET('Smelter Look-up'!$I$4,$V10-4,0))</f>
        <v>Seoul-teukbyeolsi</v>
      </c>
      <c r="K10" s="224"/>
      <c r="L10" s="224"/>
      <c r="M10" s="224"/>
      <c r="N10" s="224"/>
      <c r="O10" s="224"/>
      <c r="P10" s="185"/>
      <c r="Q10" s="225"/>
      <c r="R10" s="182" t="str">
        <f ca="1">IF(ISERROR($V10),"",OFFSET('Smelter Look-up'!$C$4,$V10-4,0)&amp;"")</f>
        <v>Korea Zinc Co., Ltd.</v>
      </c>
      <c r="S10" s="181" t="str">
        <f t="shared" ca="1" si="2"/>
        <v>KR</v>
      </c>
      <c r="T10" s="181" t="str">
        <f ca="1">IF(B10="","",IF(ISERROR(MATCH($J10,SorP!$B$1:$B$6226,0)),"",INDIRECT("'SorP'!$A$"&amp;MATCH($S10&amp;$J10,SorP!C:C,0))))</f>
        <v>KR-11</v>
      </c>
      <c r="U10" s="201"/>
      <c r="V10" s="226">
        <f>IF(C10="",NA(),IF(OR(C10="Smelter not listed",C10="Smelter not yet identified"),MATCH($B10&amp;$D10,'Smelter Look-up'!$J:$J,0),MATCH($B10&amp;$C10,'Smelter Look-up'!$J:$J,0)))</f>
        <v>150</v>
      </c>
      <c r="X10" s="227">
        <f t="shared" ca="1" si="3"/>
        <v>0</v>
      </c>
      <c r="AB10" s="228" t="str">
        <f t="shared" si="4"/>
        <v>GoldKorea Zinc Co., Ltd.</v>
      </c>
    </row>
    <row r="11" spans="1:34" s="227" customFormat="1" ht="19.95" customHeight="1">
      <c r="A11" s="182" t="s">
        <v>2157</v>
      </c>
      <c r="B11" s="182" t="s">
        <v>1098</v>
      </c>
      <c r="C11" s="186" t="s">
        <v>2155</v>
      </c>
      <c r="D11" s="230"/>
      <c r="E11" s="182" t="str">
        <f ca="1">IF(ISERROR($V11),"",OFFSET('Smelter Look-up'!$D$4,$V11-4,0)&amp;"")</f>
        <v>GERMANY</v>
      </c>
      <c r="F11" s="182" t="str">
        <f ca="1">IF(ISERROR($V11),"",OFFSET('Smelter Look-up'!$E$4,$V11-4,0))</f>
        <v>CID002778</v>
      </c>
      <c r="G11" s="182" t="str">
        <f ca="1">IF(C11=$X$4,IF(ISERROR($V11),"Enter smelter details","RMI"),IF(ISERROR($V11),"",OFFSET('Smelter Look-up'!$F$4,$V11-4,0)))</f>
        <v>RMI</v>
      </c>
      <c r="H11" s="183">
        <f ca="1">IF(ISERROR($V11),"",OFFSET('Smelter Look-up'!$G$4,$V11-4,0))</f>
        <v>0</v>
      </c>
      <c r="I11" s="184" t="str">
        <f ca="1">IF(ISERROR($V11),"",OFFSET('Smelter Look-up'!$H$4,$V11-4,0))</f>
        <v>Pforzheim</v>
      </c>
      <c r="J11" s="184" t="str">
        <f ca="1">IF(ISERROR($V11),"",OFFSET('Smelter Look-up'!$I$4,$V11-4,0))</f>
        <v>Baden-Württemberg</v>
      </c>
      <c r="K11" s="224"/>
      <c r="L11" s="224"/>
      <c r="M11" s="224"/>
      <c r="N11" s="224"/>
      <c r="O11" s="224"/>
      <c r="P11" s="185"/>
      <c r="Q11" s="225"/>
      <c r="R11" s="182" t="str">
        <f ca="1">IF(ISERROR($V11),"",OFFSET('Smelter Look-up'!$C$4,$V11-4,0)&amp;"")</f>
        <v>WIELAND Edelmetalle GmbH</v>
      </c>
      <c r="S11" s="181" t="str">
        <f t="shared" ca="1" si="2"/>
        <v>DE</v>
      </c>
      <c r="T11" s="181" t="str">
        <f ca="1">IF(B11="","",IF(ISERROR(MATCH($J11,SorP!$B$1:$B$6226,0)),"",INDIRECT("'SorP'!$A$"&amp;MATCH($S11&amp;$J11,SorP!C:C,0))))</f>
        <v>DE-BW</v>
      </c>
      <c r="U11" s="201"/>
      <c r="V11" s="226">
        <f>IF(C11="",NA(),IF(OR(C11="Smelter not listed",C11="Smelter not yet identified"),MATCH($B11&amp;$D11,'Smelter Look-up'!$J:$J,0),MATCH($B11&amp;$C11,'Smelter Look-up'!$J:$J,0)))</f>
        <v>307</v>
      </c>
      <c r="X11" s="227">
        <f t="shared" ca="1" si="3"/>
        <v>0</v>
      </c>
      <c r="AB11" s="228" t="str">
        <f t="shared" si="4"/>
        <v>GoldWIELAND Edelmetalle GmbH</v>
      </c>
    </row>
    <row r="12" spans="1:34" s="227" customFormat="1" ht="19.95" customHeight="1">
      <c r="A12" s="182" t="s">
        <v>13769</v>
      </c>
      <c r="B12" s="182" t="s">
        <v>1098</v>
      </c>
      <c r="C12" s="186" t="s">
        <v>13749</v>
      </c>
      <c r="D12" s="230"/>
      <c r="E12" s="182" t="str">
        <f ca="1">IF(ISERROR($V12),"",OFFSET('Smelter Look-up'!$D$4,$V12-4,0)&amp;"")</f>
        <v>JAPAN</v>
      </c>
      <c r="F12" s="182" t="str">
        <f ca="1">IF(ISERROR($V12),"",OFFSET('Smelter Look-up'!$E$4,$V12-4,0))</f>
        <v>CID003425</v>
      </c>
      <c r="G12" s="182" t="str">
        <f ca="1">IF(C12=$X$4,IF(ISERROR($V12),"Enter smelter details","RMI"),IF(ISERROR($V12),"",OFFSET('Smelter Look-up'!$F$4,$V12-4,0)))</f>
        <v>RMI</v>
      </c>
      <c r="H12" s="183">
        <f ca="1">IF(ISERROR($V12),"",OFFSET('Smelter Look-up'!$G$4,$V12-4,0))</f>
        <v>0</v>
      </c>
      <c r="I12" s="184" t="str">
        <f ca="1">IF(ISERROR($V12),"",OFFSET('Smelter Look-up'!$H$4,$V12-4,0))</f>
        <v>Okayama</v>
      </c>
      <c r="J12" s="184" t="str">
        <f ca="1">IF(ISERROR($V12),"",OFFSET('Smelter Look-up'!$I$4,$V12-4,0))</f>
        <v>Okayama</v>
      </c>
      <c r="K12" s="224"/>
      <c r="L12" s="224"/>
      <c r="M12" s="224"/>
      <c r="N12" s="224"/>
      <c r="O12" s="224"/>
      <c r="P12" s="185"/>
      <c r="Q12" s="225"/>
      <c r="R12" s="182" t="str">
        <f ca="1">IF(ISERROR($V12),"",OFFSET('Smelter Look-up'!$C$4,$V12-4,0)&amp;"")</f>
        <v>Eco-System Recycling Co., Ltd. West Plant</v>
      </c>
      <c r="S12" s="181" t="str">
        <f t="shared" ca="1" si="2"/>
        <v>JP</v>
      </c>
      <c r="T12" s="181" t="str">
        <f ca="1">IF(B12="","",IF(ISERROR(MATCH($J12,SorP!$B$1:$B$6226,0)),"",INDIRECT("'SorP'!$A$"&amp;MATCH($S12&amp;$J12,SorP!C:C,0))))</f>
        <v>JP-33</v>
      </c>
      <c r="U12" s="201"/>
      <c r="V12" s="226">
        <f>IF(C12="",NA(),IF(OR(C12="Smelter not listed",C12="Smelter not yet identified"),MATCH($B12&amp;$D12,'Smelter Look-up'!$J:$J,0),MATCH($B12&amp;$C12,'Smelter Look-up'!$J:$J,0)))</f>
        <v>75</v>
      </c>
      <c r="X12" s="227">
        <f t="shared" ca="1" si="3"/>
        <v>0</v>
      </c>
      <c r="AB12" s="228" t="str">
        <f t="shared" si="4"/>
        <v>GoldEco-System Recycling Co., Ltd. West Plant</v>
      </c>
    </row>
    <row r="13" spans="1:34" s="227" customFormat="1" ht="19.95" customHeight="1">
      <c r="A13" s="182" t="s">
        <v>728</v>
      </c>
      <c r="B13" s="182" t="s">
        <v>1100</v>
      </c>
      <c r="C13" s="186" t="s">
        <v>43</v>
      </c>
      <c r="D13" s="230"/>
      <c r="E13" s="182" t="str">
        <f ca="1">IF(ISERROR($V13),"",OFFSET('Smelter Look-up'!$D$4,$V13-4,0)&amp;"")</f>
        <v>CHINA</v>
      </c>
      <c r="F13" s="182" t="str">
        <f ca="1">IF(ISERROR($V13),"",OFFSET('Smelter Look-up'!$E$4,$V13-4,0))</f>
        <v>CID000460</v>
      </c>
      <c r="G13" s="182" t="str">
        <f ca="1">IF(C13=$X$4,IF(ISERROR($V13),"Enter smelter details","RMI"),IF(ISERROR($V13),"",OFFSET('Smelter Look-up'!$F$4,$V13-4,0)))</f>
        <v>RMI</v>
      </c>
      <c r="H13" s="183">
        <f ca="1">IF(ISERROR($V13),"",OFFSET('Smelter Look-up'!$G$4,$V13-4,0))</f>
        <v>0</v>
      </c>
      <c r="I13" s="184" t="str">
        <f ca="1">IF(ISERROR($V13),"",OFFSET('Smelter Look-up'!$H$4,$V13-4,0))</f>
        <v>Jiangmen</v>
      </c>
      <c r="J13" s="184" t="str">
        <f ca="1">IF(ISERROR($V13),"",OFFSET('Smelter Look-up'!$I$4,$V13-4,0))</f>
        <v>Guangdong Sheng</v>
      </c>
      <c r="K13" s="224"/>
      <c r="L13" s="224"/>
      <c r="M13" s="224"/>
      <c r="N13" s="224"/>
      <c r="O13" s="224"/>
      <c r="P13" s="185"/>
      <c r="Q13" s="225"/>
      <c r="R13" s="182" t="str">
        <f ca="1">IF(ISERROR($V13),"",OFFSET('Smelter Look-up'!$C$4,$V13-4,0)&amp;"")</f>
        <v>F&amp;X Electro-Materials Ltd.</v>
      </c>
      <c r="S13" s="181" t="str">
        <f t="shared" ca="1" si="2"/>
        <v>CN</v>
      </c>
      <c r="T13" s="181" t="str">
        <f ca="1">IF(B13="","",IF(ISERROR(MATCH($J13,SorP!$B$1:$B$6226,0)),"",INDIRECT("'SorP'!$A$"&amp;MATCH($S13&amp;$J13,SorP!C:C,0))))</f>
        <v>CN-GD</v>
      </c>
      <c r="U13" s="201"/>
      <c r="V13" s="226">
        <f>IF(C13="",NA(),IF(OR(C13="Smelter not listed",C13="Smelter not yet identified"),MATCH($B13&amp;$D13,'Smelter Look-up'!$J:$J,0),MATCH($B13&amp;$C13,'Smelter Look-up'!$J:$J,0)))</f>
        <v>337</v>
      </c>
      <c r="X13" s="227">
        <f t="shared" ca="1" si="3"/>
        <v>0</v>
      </c>
      <c r="AB13" s="228" t="str">
        <f t="shared" si="4"/>
        <v>TantalumF&amp;X Electro-Materials Ltd.</v>
      </c>
    </row>
    <row r="14" spans="1:34" s="227" customFormat="1" ht="19.95" customHeight="1">
      <c r="A14" s="182" t="s">
        <v>1376</v>
      </c>
      <c r="B14" s="182" t="s">
        <v>1100</v>
      </c>
      <c r="C14" s="186" t="s">
        <v>1375</v>
      </c>
      <c r="D14" s="230"/>
      <c r="E14" s="182" t="str">
        <f ca="1">IF(ISERROR($V14),"",OFFSET('Smelter Look-up'!$D$4,$V14-4,0)&amp;"")</f>
        <v>JAPAN</v>
      </c>
      <c r="F14" s="182" t="str">
        <f ca="1">IF(ISERROR($V14),"",OFFSET('Smelter Look-up'!$E$4,$V14-4,0))</f>
        <v>CID002558</v>
      </c>
      <c r="G14" s="182" t="str">
        <f ca="1">IF(C14=$X$4,IF(ISERROR($V14),"Enter smelter details","RMI"),IF(ISERROR($V14),"",OFFSET('Smelter Look-up'!$F$4,$V14-4,0)))</f>
        <v>RMI</v>
      </c>
      <c r="H14" s="183">
        <f ca="1">IF(ISERROR($V14),"",OFFSET('Smelter Look-up'!$G$4,$V14-4,0))</f>
        <v>0</v>
      </c>
      <c r="I14" s="184" t="str">
        <f ca="1">IF(ISERROR($V14),"",OFFSET('Smelter Look-up'!$H$4,$V14-4,0))</f>
        <v>Aizuwakamatsu</v>
      </c>
      <c r="J14" s="184" t="str">
        <f ca="1">IF(ISERROR($V14),"",OFFSET('Smelter Look-up'!$I$4,$V14-4,0))</f>
        <v>Fukushima</v>
      </c>
      <c r="K14" s="224"/>
      <c r="L14" s="224"/>
      <c r="M14" s="224"/>
      <c r="N14" s="224"/>
      <c r="O14" s="224"/>
      <c r="P14" s="185"/>
      <c r="Q14" s="225"/>
      <c r="R14" s="182" t="str">
        <f ca="1">IF(ISERROR($V14),"",OFFSET('Smelter Look-up'!$C$4,$V14-4,0)&amp;"")</f>
        <v>Global Advanced Metals Aizu</v>
      </c>
      <c r="S14" s="181" t="str">
        <f t="shared" ca="1" si="2"/>
        <v>JP</v>
      </c>
      <c r="T14" s="181" t="str">
        <f ca="1">IF(B14="","",IF(ISERROR(MATCH($J14,SorP!$B$1:$B$6226,0)),"",INDIRECT("'SorP'!$A$"&amp;MATCH($S14&amp;$J14,SorP!C:C,0))))</f>
        <v>JP-07</v>
      </c>
      <c r="U14" s="201"/>
      <c r="V14" s="226">
        <f>IF(C14="",NA(),IF(OR(C14="Smelter not listed",C14="Smelter not yet identified"),MATCH($B14&amp;$D14,'Smelter Look-up'!$J:$J,0),MATCH($B14&amp;$C14,'Smelter Look-up'!$J:$J,0)))</f>
        <v>339</v>
      </c>
      <c r="X14" s="227">
        <f t="shared" ca="1" si="3"/>
        <v>0</v>
      </c>
      <c r="AB14" s="228" t="str">
        <f t="shared" si="4"/>
        <v>TantalumGlobal Advanced Metals Aizu</v>
      </c>
    </row>
    <row r="15" spans="1:34" s="227" customFormat="1" ht="28.05" customHeight="1">
      <c r="A15" s="182" t="s">
        <v>2230</v>
      </c>
      <c r="B15" s="182" t="s">
        <v>1099</v>
      </c>
      <c r="C15" s="186" t="s">
        <v>2287</v>
      </c>
      <c r="D15" s="230"/>
      <c r="E15" s="182" t="str">
        <f ca="1">IF(ISERROR($V15),"",OFFSET('Smelter Look-up'!$D$4,$V15-4,0)&amp;"")</f>
        <v>CHINA</v>
      </c>
      <c r="F15" s="182" t="str">
        <f ca="1">IF(ISERROR($V15),"",OFFSET('Smelter Look-up'!$E$4,$V15-4,0))</f>
        <v>CID000228</v>
      </c>
      <c r="G15" s="182" t="str">
        <f ca="1">IF(C15=$X$4,IF(ISERROR($V15),"Enter smelter details","RMI"),IF(ISERROR($V15),"",OFFSET('Smelter Look-up'!$F$4,$V15-4,0)))</f>
        <v>RMI</v>
      </c>
      <c r="H15" s="183">
        <f ca="1">IF(ISERROR($V15),"",OFFSET('Smelter Look-up'!$G$4,$V15-4,0))</f>
        <v>0</v>
      </c>
      <c r="I15" s="184" t="str">
        <f ca="1">IF(ISERROR($V15),"",OFFSET('Smelter Look-up'!$H$4,$V15-4,0))</f>
        <v>Chenzhou</v>
      </c>
      <c r="J15" s="184" t="str">
        <f ca="1">IF(ISERROR($V15),"",OFFSET('Smelter Look-up'!$I$4,$V15-4,0))</f>
        <v>Hunan Sheng</v>
      </c>
      <c r="K15" s="224"/>
      <c r="L15" s="224"/>
      <c r="M15" s="224"/>
      <c r="N15" s="224"/>
      <c r="O15" s="224"/>
      <c r="P15" s="185"/>
      <c r="Q15" s="225"/>
      <c r="R15" s="182" t="str">
        <f ca="1">IF(ISERROR($V15),"",OFFSET('Smelter Look-up'!$C$4,$V15-4,0)&amp;"")</f>
        <v>Chenzhou Yunxiang Mining and Metallurgy Co., Ltd.</v>
      </c>
      <c r="S15" s="181" t="str">
        <f t="shared" ca="1" si="2"/>
        <v>CN</v>
      </c>
      <c r="T15" s="181" t="str">
        <f ca="1">IF(B15="","",IF(ISERROR(MATCH($J15,SorP!$B$1:$B$6226,0)),"",INDIRECT("'SorP'!$A$"&amp;MATCH($S15&amp;$J15,SorP!C:C,0))))</f>
        <v>CN-HN</v>
      </c>
      <c r="U15" s="201"/>
      <c r="V15" s="226">
        <f>IF(C15="",NA(),IF(OR(C15="Smelter not listed",C15="Smelter not yet identified"),MATCH($B15&amp;$D15,'Smelter Look-up'!$J:$J,0),MATCH($B15&amp;$C15,'Smelter Look-up'!$J:$J,0)))</f>
        <v>408</v>
      </c>
      <c r="X15" s="227">
        <f t="shared" ca="1" si="3"/>
        <v>0</v>
      </c>
      <c r="AB15" s="228" t="str">
        <f t="shared" si="4"/>
        <v>TinChenzhou Yunxiang Mining and Metallurgy Co., Ltd.</v>
      </c>
    </row>
    <row r="16" spans="1:34" s="227" customFormat="1" ht="19.95" customHeight="1">
      <c r="A16" s="182" t="s">
        <v>1374</v>
      </c>
      <c r="B16" s="182" t="s">
        <v>1099</v>
      </c>
      <c r="C16" s="186" t="s">
        <v>877</v>
      </c>
      <c r="D16" s="230"/>
      <c r="E16" s="182" t="str">
        <f ca="1">IF(ISERROR($V16),"",OFFSET('Smelter Look-up'!$D$4,$V16-4,0)&amp;"")</f>
        <v>JAPAN</v>
      </c>
      <c r="F16" s="182" t="str">
        <f ca="1">IF(ISERROR($V16),"",OFFSET('Smelter Look-up'!$E$4,$V16-4,0))</f>
        <v>CID000402</v>
      </c>
      <c r="G16" s="182" t="str">
        <f ca="1">IF(C16=$X$4,IF(ISERROR($V16),"Enter smelter details","RMI"),IF(ISERROR($V16),"",OFFSET('Smelter Look-up'!$F$4,$V16-4,0)))</f>
        <v>RMI</v>
      </c>
      <c r="H16" s="183">
        <f ca="1">IF(ISERROR($V16),"",OFFSET('Smelter Look-up'!$G$4,$V16-4,0))</f>
        <v>0</v>
      </c>
      <c r="I16" s="184" t="str">
        <f ca="1">IF(ISERROR($V16),"",OFFSET('Smelter Look-up'!$H$4,$V16-4,0))</f>
        <v>Kosaka</v>
      </c>
      <c r="J16" s="184" t="str">
        <f ca="1">IF(ISERROR($V16),"",OFFSET('Smelter Look-up'!$I$4,$V16-4,0))</f>
        <v>Akita</v>
      </c>
      <c r="K16" s="224"/>
      <c r="L16" s="224"/>
      <c r="M16" s="224"/>
      <c r="N16" s="224"/>
      <c r="O16" s="224"/>
      <c r="P16" s="185"/>
      <c r="Q16" s="225"/>
      <c r="R16" s="182" t="str">
        <f ca="1">IF(ISERROR($V16),"",OFFSET('Smelter Look-up'!$C$4,$V16-4,0)&amp;"")</f>
        <v>Dowa</v>
      </c>
      <c r="S16" s="181" t="str">
        <f t="shared" ca="1" si="2"/>
        <v>JP</v>
      </c>
      <c r="T16" s="181" t="str">
        <f ca="1">IF(B16="","",IF(ISERROR(MATCH($J16,SorP!$B$1:$B$6226,0)),"",INDIRECT("'SorP'!$A$"&amp;MATCH($S16&amp;$J16,SorP!C:C,0))))</f>
        <v>JP-05</v>
      </c>
      <c r="U16" s="201"/>
      <c r="V16" s="226">
        <f>IF(C16="",NA(),IF(OR(C16="Smelter not listed",C16="Smelter not yet identified"),MATCH($B16&amp;$D16,'Smelter Look-up'!$J:$J,0),MATCH($B16&amp;$C16,'Smelter Look-up'!$J:$J,0)))</f>
        <v>425</v>
      </c>
      <c r="X16" s="227">
        <f t="shared" ca="1" si="3"/>
        <v>0</v>
      </c>
      <c r="AB16" s="228" t="str">
        <f t="shared" si="4"/>
        <v>TinDowa</v>
      </c>
    </row>
    <row r="17" spans="1:28" s="227" customFormat="1" ht="19.95" customHeight="1">
      <c r="A17" s="182" t="s">
        <v>748</v>
      </c>
      <c r="B17" s="182" t="s">
        <v>1099</v>
      </c>
      <c r="C17" s="186" t="s">
        <v>2099</v>
      </c>
      <c r="D17" s="230"/>
      <c r="E17" s="182" t="str">
        <f ca="1">IF(ISERROR($V17),"",OFFSET('Smelter Look-up'!$D$4,$V17-4,0)&amp;"")</f>
        <v>CHINA</v>
      </c>
      <c r="F17" s="182" t="str">
        <f ca="1">IF(ISERROR($V17),"",OFFSET('Smelter Look-up'!$E$4,$V17-4,0))</f>
        <v>CID000538</v>
      </c>
      <c r="G17" s="182" t="str">
        <f ca="1">IF(C17=$X$4,IF(ISERROR($V17),"Enter smelter details","RMI"),IF(ISERROR($V17),"",OFFSET('Smelter Look-up'!$F$4,$V17-4,0)))</f>
        <v>RMI</v>
      </c>
      <c r="H17" s="183">
        <f ca="1">IF(ISERROR($V17),"",OFFSET('Smelter Look-up'!$G$4,$V17-4,0))</f>
        <v>0</v>
      </c>
      <c r="I17" s="184" t="str">
        <f ca="1">IF(ISERROR($V17),"",OFFSET('Smelter Look-up'!$H$4,$V17-4,0))</f>
        <v>Gejiu</v>
      </c>
      <c r="J17" s="184" t="str">
        <f ca="1">IF(ISERROR($V17),"",OFFSET('Smelter Look-up'!$I$4,$V17-4,0))</f>
        <v>Yunnan Sheng</v>
      </c>
      <c r="K17" s="224"/>
      <c r="L17" s="224"/>
      <c r="M17" s="224"/>
      <c r="N17" s="224"/>
      <c r="O17" s="224"/>
      <c r="P17" s="185"/>
      <c r="Q17" s="225"/>
      <c r="R17" s="182" t="str">
        <f ca="1">IF(ISERROR($V17),"",OFFSET('Smelter Look-up'!$C$4,$V17-4,0)&amp;"")</f>
        <v>Gejiu Non-Ferrous Metal Processing Co., Ltd.</v>
      </c>
      <c r="S17" s="181" t="str">
        <f t="shared" ca="1" si="2"/>
        <v>CN</v>
      </c>
      <c r="T17" s="181" t="str">
        <f ca="1">IF(B17="","",IF(ISERROR(MATCH($J17,SorP!$B$1:$B$6226,0)),"",INDIRECT("'SorP'!$A$"&amp;MATCH($S17&amp;$J17,SorP!C:C,0))))</f>
        <v>CN-YN</v>
      </c>
      <c r="U17" s="201"/>
      <c r="V17" s="226">
        <f>IF(C17="",NA(),IF(OR(C17="Smelter not listed",C17="Smelter not yet identified"),MATCH($B17&amp;$D17,'Smelter Look-up'!$J:$J,0),MATCH($B17&amp;$C17,'Smelter Look-up'!$J:$J,0)))</f>
        <v>443</v>
      </c>
      <c r="X17" s="227">
        <f t="shared" ca="1" si="3"/>
        <v>0</v>
      </c>
      <c r="AB17" s="228" t="str">
        <f t="shared" si="4"/>
        <v>TinGejiu Non-Ferrous Metal Processing Co., Ltd.</v>
      </c>
    </row>
    <row r="18" spans="1:28" s="227" customFormat="1" ht="29.55" customHeight="1">
      <c r="A18" s="182" t="s">
        <v>1740</v>
      </c>
      <c r="B18" s="182" t="s">
        <v>1099</v>
      </c>
      <c r="C18" s="186" t="s">
        <v>2104</v>
      </c>
      <c r="D18" s="230"/>
      <c r="E18" s="182" t="str">
        <f ca="1">IF(ISERROR($V18),"",OFFSET('Smelter Look-up'!$D$4,$V18-4,0)&amp;"")</f>
        <v>UNITED STATES OF AMERICA</v>
      </c>
      <c r="F18" s="182" t="str">
        <f ca="1">IF(ISERROR($V18),"",OFFSET('Smelter Look-up'!$E$4,$V18-4,0))</f>
        <v>CID001142</v>
      </c>
      <c r="G18" s="182" t="str">
        <f ca="1">IF(C18=$X$4,IF(ISERROR($V18),"Enter smelter details","RMI"),IF(ISERROR($V18),"",OFFSET('Smelter Look-up'!$F$4,$V18-4,0)))</f>
        <v>RMI</v>
      </c>
      <c r="H18" s="183">
        <f ca="1">IF(ISERROR($V18),"",OFFSET('Smelter Look-up'!$G$4,$V18-4,0))</f>
        <v>0</v>
      </c>
      <c r="I18" s="184" t="str">
        <f ca="1">IF(ISERROR($V18),"",OFFSET('Smelter Look-up'!$H$4,$V18-4,0))</f>
        <v>Twinsburg</v>
      </c>
      <c r="J18" s="184" t="str">
        <f ca="1">IF(ISERROR($V18),"",OFFSET('Smelter Look-up'!$I$4,$V18-4,0))</f>
        <v>Ohio</v>
      </c>
      <c r="K18" s="224"/>
      <c r="L18" s="224"/>
      <c r="M18" s="224"/>
      <c r="N18" s="224"/>
      <c r="O18" s="224"/>
      <c r="P18" s="185"/>
      <c r="Q18" s="225"/>
      <c r="R18" s="182" t="str">
        <f ca="1">IF(ISERROR($V18),"",OFFSET('Smelter Look-up'!$C$4,$V18-4,0)&amp;"")</f>
        <v>Metallic Resources, Inc.</v>
      </c>
      <c r="S18" s="181" t="str">
        <f t="shared" ca="1" si="2"/>
        <v>US</v>
      </c>
      <c r="T18" s="181" t="str">
        <f ca="1">IF(B18="","",IF(ISERROR(MATCH($J18,SorP!$B$1:$B$6226,0)),"",INDIRECT("'SorP'!$A$"&amp;MATCH($S18&amp;$J18,SorP!C:C,0))))</f>
        <v>US-OH</v>
      </c>
      <c r="U18" s="201"/>
      <c r="V18" s="226">
        <f>IF(C18="",NA(),IF(OR(C18="Smelter not listed",C18="Smelter not yet identified"),MATCH($B18&amp;$D18,'Smelter Look-up'!$J:$J,0),MATCH($B18&amp;$C18,'Smelter Look-up'!$J:$J,0)))</f>
        <v>473</v>
      </c>
      <c r="X18" s="227">
        <f t="shared" ca="1" si="3"/>
        <v>0</v>
      </c>
      <c r="AB18" s="228" t="str">
        <f t="shared" si="4"/>
        <v>TinMetallic Resources, Inc.</v>
      </c>
    </row>
    <row r="19" spans="1:28" s="227" customFormat="1" ht="37.799999999999997">
      <c r="A19" s="182" t="s">
        <v>1772</v>
      </c>
      <c r="B19" s="182" t="s">
        <v>1099</v>
      </c>
      <c r="C19" s="186" t="s">
        <v>15341</v>
      </c>
      <c r="D19" s="230"/>
      <c r="E19" s="182" t="str">
        <f ca="1">IF(ISERROR($V19),"",OFFSET('Smelter Look-up'!$D$4,$V19-4,0)&amp;"")</f>
        <v>BELGIUM</v>
      </c>
      <c r="F19" s="182" t="str">
        <f ca="1">IF(ISERROR($V19),"",OFFSET('Smelter Look-up'!$E$4,$V19-4,0))</f>
        <v>CID002773</v>
      </c>
      <c r="G19" s="182" t="str">
        <f ca="1">IF(C19=$X$4,IF(ISERROR($V19),"Enter smelter details","RMI"),IF(ISERROR($V19),"",OFFSET('Smelter Look-up'!$F$4,$V19-4,0)))</f>
        <v>RMI</v>
      </c>
      <c r="H19" s="183">
        <f ca="1">IF(ISERROR($V19),"",OFFSET('Smelter Look-up'!$G$4,$V19-4,0))</f>
        <v>0</v>
      </c>
      <c r="I19" s="184" t="str">
        <f ca="1">IF(ISERROR($V19),"",OFFSET('Smelter Look-up'!$H$4,$V19-4,0))</f>
        <v>Beerse</v>
      </c>
      <c r="J19" s="184" t="str">
        <f ca="1">IF(ISERROR($V19),"",OFFSET('Smelter Look-up'!$I$4,$V19-4,0))</f>
        <v>Antwerpen</v>
      </c>
      <c r="K19" s="224"/>
      <c r="L19" s="224"/>
      <c r="M19" s="224"/>
      <c r="N19" s="224"/>
      <c r="O19" s="224"/>
      <c r="P19" s="185"/>
      <c r="Q19" s="225"/>
      <c r="R19" s="182" t="str">
        <f ca="1">IF(ISERROR($V19),"",OFFSET('Smelter Look-up'!$C$4,$V19-4,0)&amp;"")</f>
        <v>Aurubis Beerse</v>
      </c>
      <c r="S19" s="181" t="str">
        <f t="shared" ca="1" si="2"/>
        <v>BE</v>
      </c>
      <c r="T19" s="181" t="str">
        <f ca="1">IF(B19="","",IF(ISERROR(MATCH($J19,SorP!$B$1:$B$6226,0)),"",INDIRECT("'SorP'!$A$"&amp;MATCH($S19&amp;$J19,SorP!C:C,0))))</f>
        <v>BE-VAN</v>
      </c>
      <c r="U19" s="201"/>
      <c r="V19" s="226">
        <f>IF(C19="",NA(),IF(OR(C19="Smelter not listed",C19="Smelter not yet identified"),MATCH($B19&amp;$D19,'Smelter Look-up'!$J:$J,0),MATCH($B19&amp;$C19,'Smelter Look-up'!$J:$J,0)))</f>
        <v>404</v>
      </c>
      <c r="X19" s="227">
        <f t="shared" ca="1" si="3"/>
        <v>0</v>
      </c>
      <c r="AB19" s="228" t="str">
        <f t="shared" si="4"/>
        <v>TinAurubis Beerse</v>
      </c>
    </row>
    <row r="20" spans="1:28" s="227" customFormat="1" ht="50.4">
      <c r="A20" s="182" t="s">
        <v>753</v>
      </c>
      <c r="B20" s="182" t="s">
        <v>1099</v>
      </c>
      <c r="C20" s="186" t="s">
        <v>12377</v>
      </c>
      <c r="D20" s="230"/>
      <c r="E20" s="182" t="str">
        <f ca="1">IF(ISERROR($V20),"",OFFSET('Smelter Look-up'!$D$4,$V20-4,0)&amp;"")</f>
        <v>BRAZIL</v>
      </c>
      <c r="F20" s="182" t="str">
        <f ca="1">IF(ISERROR($V20),"",OFFSET('Smelter Look-up'!$E$4,$V20-4,0))</f>
        <v>CID001173</v>
      </c>
      <c r="G20" s="182" t="str">
        <f ca="1">IF(C20=$X$4,IF(ISERROR($V20),"Enter smelter details","RMI"),IF(ISERROR($V20),"",OFFSET('Smelter Look-up'!$F$4,$V20-4,0)))</f>
        <v>RMI</v>
      </c>
      <c r="H20" s="183">
        <f ca="1">IF(ISERROR($V20),"",OFFSET('Smelter Look-up'!$G$4,$V20-4,0))</f>
        <v>0</v>
      </c>
      <c r="I20" s="184" t="str">
        <f ca="1">IF(ISERROR($V20),"",OFFSET('Smelter Look-up'!$H$4,$V20-4,0))</f>
        <v>Pirapora de Bom Jesus</v>
      </c>
      <c r="J20" s="184" t="str">
        <f ca="1">IF(ISERROR($V20),"",OFFSET('Smelter Look-up'!$I$4,$V20-4,0))</f>
        <v>São Paulo</v>
      </c>
      <c r="K20" s="224"/>
      <c r="L20" s="224"/>
      <c r="M20" s="224"/>
      <c r="N20" s="224"/>
      <c r="O20" s="224"/>
      <c r="P20" s="185"/>
      <c r="Q20" s="225"/>
      <c r="R20" s="182" t="str">
        <f ca="1">IF(ISERROR($V20),"",OFFSET('Smelter Look-up'!$C$4,$V20-4,0)&amp;"")</f>
        <v>Mineracao Taboca S.A.</v>
      </c>
      <c r="S20" s="181" t="str">
        <f t="shared" ca="1" si="2"/>
        <v>BR</v>
      </c>
      <c r="T20" s="181" t="str">
        <f ca="1">IF(B20="","",IF(ISERROR(MATCH($J20,SorP!$B$1:$B$6226,0)),"",INDIRECT("'SorP'!$A$"&amp;MATCH($S20&amp;$J20,SorP!C:C,0))))</f>
        <v>BR-SP</v>
      </c>
      <c r="U20" s="201"/>
      <c r="V20" s="226">
        <f>IF(C20="",NA(),IF(OR(C20="Smelter not listed",C20="Smelter not yet identified"),MATCH($B20&amp;$D20,'Smelter Look-up'!$J:$J,0),MATCH($B20&amp;$C20,'Smelter Look-up'!$J:$J,0)))</f>
        <v>476</v>
      </c>
      <c r="X20" s="227">
        <f t="shared" ca="1" si="3"/>
        <v>0</v>
      </c>
      <c r="AB20" s="228" t="str">
        <f t="shared" si="4"/>
        <v>TinMineracao Taboca S.A.</v>
      </c>
    </row>
    <row r="21" spans="1:28" s="227" customFormat="1" ht="28.95" customHeight="1">
      <c r="A21" s="182" t="s">
        <v>13122</v>
      </c>
      <c r="B21" s="182" t="s">
        <v>1099</v>
      </c>
      <c r="C21" s="186" t="s">
        <v>13121</v>
      </c>
      <c r="D21" s="230"/>
      <c r="E21" s="182" t="str">
        <f ca="1">IF(ISERROR($V21),"",OFFSET('Smelter Look-up'!$D$4,$V21-4,0)&amp;"")</f>
        <v>UNITED STATES OF AMERICA</v>
      </c>
      <c r="F21" s="182" t="str">
        <f ca="1">IF(ISERROR($V21),"",OFFSET('Smelter Look-up'!$E$4,$V21-4,0))</f>
        <v>CID003325</v>
      </c>
      <c r="G21" s="182" t="str">
        <f ca="1">IF(C21=$X$4,IF(ISERROR($V21),"Enter smelter details","RMI"),IF(ISERROR($V21),"",OFFSET('Smelter Look-up'!$F$4,$V21-4,0)))</f>
        <v>RMI</v>
      </c>
      <c r="H21" s="183">
        <f ca="1">IF(ISERROR($V21),"",OFFSET('Smelter Look-up'!$G$4,$V21-4,0))</f>
        <v>0</v>
      </c>
      <c r="I21" s="184" t="str">
        <f ca="1">IF(ISERROR($V21),"",OFFSET('Smelter Look-up'!$H$4,$V21-4,0))</f>
        <v>West Chester</v>
      </c>
      <c r="J21" s="184" t="str">
        <f ca="1">IF(ISERROR($V21),"",OFFSET('Smelter Look-up'!$I$4,$V21-4,0))</f>
        <v>Pennsylvania</v>
      </c>
      <c r="K21" s="224"/>
      <c r="L21" s="224"/>
      <c r="M21" s="224"/>
      <c r="N21" s="224"/>
      <c r="O21" s="224"/>
      <c r="P21" s="185"/>
      <c r="Q21" s="225"/>
      <c r="R21" s="182" t="str">
        <f ca="1">IF(ISERROR($V21),"",OFFSET('Smelter Look-up'!$C$4,$V21-4,0)&amp;"")</f>
        <v>Tin Technology &amp; Refining</v>
      </c>
      <c r="S21" s="181" t="str">
        <f t="shared" ca="1" si="2"/>
        <v>US</v>
      </c>
      <c r="T21" s="181" t="str">
        <f ca="1">IF(B21="","",IF(ISERROR(MATCH($J21,SorP!$B$1:$B$6226,0)),"",INDIRECT("'SorP'!$A$"&amp;MATCH($S21&amp;$J21,SorP!C:C,0))))</f>
        <v>US-PA</v>
      </c>
      <c r="U21" s="201"/>
      <c r="V21" s="226">
        <f>IF(C21="",NA(),IF(OR(C21="Smelter not listed",C21="Smelter not yet identified"),MATCH($B21&amp;$D21,'Smelter Look-up'!$J:$J,0),MATCH($B21&amp;$C21,'Smelter Look-up'!$J:$J,0)))</f>
        <v>525</v>
      </c>
      <c r="X21" s="227">
        <f t="shared" ca="1" si="3"/>
        <v>0</v>
      </c>
      <c r="AB21" s="228" t="str">
        <f t="shared" si="4"/>
        <v>TinTin Technology &amp; Refining</v>
      </c>
    </row>
    <row r="22" spans="1:28" s="227" customFormat="1" ht="88.2">
      <c r="A22" s="182" t="s">
        <v>769</v>
      </c>
      <c r="B22" s="182" t="s">
        <v>1101</v>
      </c>
      <c r="C22" s="186" t="s">
        <v>1345</v>
      </c>
      <c r="D22" s="230"/>
      <c r="E22" s="182" t="str">
        <f ca="1">IF(ISERROR($V22),"",OFFSET('Smelter Look-up'!$D$4,$V22-4,0)&amp;"")</f>
        <v>CHINA</v>
      </c>
      <c r="F22" s="182" t="str">
        <f ca="1">IF(ISERROR($V22),"",OFFSET('Smelter Look-up'!$E$4,$V22-4,0))</f>
        <v>CID000218</v>
      </c>
      <c r="G22" s="182" t="str">
        <f ca="1">IF(C22=$X$4,IF(ISERROR($V22),"Enter smelter details","RMI"),IF(ISERROR($V22),"",OFFSET('Smelter Look-up'!$F$4,$V22-4,0)))</f>
        <v>RMI</v>
      </c>
      <c r="H22" s="183">
        <f ca="1">IF(ISERROR($V22),"",OFFSET('Smelter Look-up'!$G$4,$V22-4,0))</f>
        <v>0</v>
      </c>
      <c r="I22" s="184" t="str">
        <f ca="1">IF(ISERROR($V22),"",OFFSET('Smelter Look-up'!$H$4,$V22-4,0))</f>
        <v>Chaozhou</v>
      </c>
      <c r="J22" s="184" t="str">
        <f ca="1">IF(ISERROR($V22),"",OFFSET('Smelter Look-up'!$I$4,$V22-4,0))</f>
        <v>Guangdong Sheng</v>
      </c>
      <c r="K22" s="224"/>
      <c r="L22" s="224"/>
      <c r="M22" s="224"/>
      <c r="N22" s="224"/>
      <c r="O22" s="224"/>
      <c r="P22" s="185"/>
      <c r="Q22" s="225"/>
      <c r="R22" s="182" t="str">
        <f ca="1">IF(ISERROR($V22),"",OFFSET('Smelter Look-up'!$C$4,$V22-4,0)&amp;"")</f>
        <v>Guangdong Xianglu Tungsten Co., Ltd.</v>
      </c>
      <c r="S22" s="181" t="str">
        <f t="shared" ca="1" si="2"/>
        <v>CN</v>
      </c>
      <c r="T22" s="181" t="str">
        <f ca="1">IF(B22="","",IF(ISERROR(MATCH($J22,SorP!$B$1:$B$6226,0)),"",INDIRECT("'SorP'!$A$"&amp;MATCH($S22&amp;$J22,SorP!C:C,0))))</f>
        <v>CN-GD</v>
      </c>
      <c r="U22" s="201"/>
      <c r="V22" s="226">
        <f>IF(C22="",NA(),IF(OR(C22="Smelter not listed",C22="Smelter not yet identified"),MATCH($B22&amp;$D22,'Smelter Look-up'!$J:$J,0),MATCH($B22&amp;$C22,'Smelter Look-up'!$J:$J,0)))</f>
        <v>580</v>
      </c>
      <c r="X22" s="227">
        <f t="shared" ca="1" si="3"/>
        <v>0</v>
      </c>
      <c r="AB22" s="228" t="str">
        <f t="shared" si="4"/>
        <v>TungstenGuangdong Xianglu Tungsten Co., Ltd.</v>
      </c>
    </row>
    <row r="23" spans="1:28" s="227" customFormat="1" ht="63">
      <c r="A23" s="182" t="s">
        <v>773</v>
      </c>
      <c r="B23" s="182" t="s">
        <v>1101</v>
      </c>
      <c r="C23" s="186" t="s">
        <v>1347</v>
      </c>
      <c r="D23" s="230"/>
      <c r="E23" s="182" t="str">
        <f ca="1">IF(ISERROR($V23),"",OFFSET('Smelter Look-up'!$D$4,$V23-4,0)&amp;"")</f>
        <v>JAPAN</v>
      </c>
      <c r="F23" s="182" t="str">
        <f ca="1">IF(ISERROR($V23),"",OFFSET('Smelter Look-up'!$E$4,$V23-4,0))</f>
        <v>CID000825</v>
      </c>
      <c r="G23" s="182" t="str">
        <f ca="1">IF(C23=$X$4,IF(ISERROR($V23),"Enter smelter details","RMI"),IF(ISERROR($V23),"",OFFSET('Smelter Look-up'!$F$4,$V23-4,0)))</f>
        <v>RMI</v>
      </c>
      <c r="H23" s="183">
        <f ca="1">IF(ISERROR($V23),"",OFFSET('Smelter Look-up'!$G$4,$V23-4,0))</f>
        <v>0</v>
      </c>
      <c r="I23" s="184" t="str">
        <f ca="1">IF(ISERROR($V23),"",OFFSET('Smelter Look-up'!$H$4,$V23-4,0))</f>
        <v>Akita City</v>
      </c>
      <c r="J23" s="184" t="str">
        <f ca="1">IF(ISERROR($V23),"",OFFSET('Smelter Look-up'!$I$4,$V23-4,0))</f>
        <v>Akita</v>
      </c>
      <c r="K23" s="224"/>
      <c r="L23" s="224"/>
      <c r="M23" s="224"/>
      <c r="N23" s="224"/>
      <c r="O23" s="224"/>
      <c r="P23" s="185"/>
      <c r="Q23" s="225"/>
      <c r="R23" s="182" t="str">
        <f ca="1">IF(ISERROR($V23),"",OFFSET('Smelter Look-up'!$C$4,$V23-4,0)&amp;"")</f>
        <v>Japan New Metals Co., Ltd.</v>
      </c>
      <c r="S23" s="181" t="str">
        <f t="shared" ca="1" si="2"/>
        <v>JP</v>
      </c>
      <c r="T23" s="181" t="str">
        <f ca="1">IF(B23="","",IF(ISERROR(MATCH($J23,SorP!$B$1:$B$6226,0)),"",INDIRECT("'SorP'!$A$"&amp;MATCH($S23&amp;$J23,SorP!C:C,0))))</f>
        <v>JP-05</v>
      </c>
      <c r="U23" s="201"/>
      <c r="V23" s="226">
        <f>IF(C23="",NA(),IF(OR(C23="Smelter not listed",C23="Smelter not yet identified"),MATCH($B23&amp;$D23,'Smelter Look-up'!$J:$J,0),MATCH($B23&amp;$C23,'Smelter Look-up'!$J:$J,0)))</f>
        <v>591</v>
      </c>
      <c r="X23" s="227">
        <f t="shared" ca="1" si="3"/>
        <v>0</v>
      </c>
      <c r="AB23" s="228" t="str">
        <f t="shared" si="4"/>
        <v>TungstenJapan New Metals Co., Ltd.</v>
      </c>
    </row>
    <row r="24" spans="1:28" s="227" customFormat="1" ht="88.2">
      <c r="A24" s="182" t="s">
        <v>133</v>
      </c>
      <c r="B24" s="182" t="s">
        <v>1101</v>
      </c>
      <c r="C24" s="186" t="s">
        <v>143</v>
      </c>
      <c r="D24" s="230"/>
      <c r="E24" s="182" t="str">
        <f ca="1">IF(ISERROR($V24),"",OFFSET('Smelter Look-up'!$D$4,$V24-4,0)&amp;"")</f>
        <v>CHINA</v>
      </c>
      <c r="F24" s="182" t="str">
        <f ca="1">IF(ISERROR($V24),"",OFFSET('Smelter Look-up'!$E$4,$V24-4,0))</f>
        <v>CID002316</v>
      </c>
      <c r="G24" s="182" t="str">
        <f ca="1">IF(C24=$X$4,IF(ISERROR($V24),"Enter smelter details","RMI"),IF(ISERROR($V24),"",OFFSET('Smelter Look-up'!$F$4,$V24-4,0)))</f>
        <v>RMI</v>
      </c>
      <c r="H24" s="183">
        <f ca="1">IF(ISERROR($V24),"",OFFSET('Smelter Look-up'!$G$4,$V24-4,0))</f>
        <v>0</v>
      </c>
      <c r="I24" s="184" t="str">
        <f ca="1">IF(ISERROR($V24),"",OFFSET('Smelter Look-up'!$H$4,$V24-4,0))</f>
        <v>Ganzhou</v>
      </c>
      <c r="J24" s="184" t="str">
        <f ca="1">IF(ISERROR($V24),"",OFFSET('Smelter Look-up'!$I$4,$V24-4,0))</f>
        <v>Jiangxi Sheng</v>
      </c>
      <c r="K24" s="224"/>
      <c r="L24" s="224"/>
      <c r="M24" s="224"/>
      <c r="N24" s="224"/>
      <c r="O24" s="224"/>
      <c r="P24" s="185"/>
      <c r="Q24" s="225"/>
      <c r="R24" s="182" t="str">
        <f ca="1">IF(ISERROR($V24),"",OFFSET('Smelter Look-up'!$C$4,$V24-4,0)&amp;"")</f>
        <v>Jiangxi Yaosheng Tungsten Co., Ltd.</v>
      </c>
      <c r="S24" s="181" t="str">
        <f t="shared" ca="1" si="2"/>
        <v>CN</v>
      </c>
      <c r="T24" s="181" t="str">
        <f ca="1">IF(B24="","",IF(ISERROR(MATCH($J24,SorP!$B$1:$B$6226,0)),"",INDIRECT("'SorP'!$A$"&amp;MATCH($S24&amp;$J24,SorP!C:C,0))))</f>
        <v>CN-JX</v>
      </c>
      <c r="U24" s="201"/>
      <c r="V24" s="226">
        <f>IF(C24="",NA(),IF(OR(C24="Smelter not listed",C24="Smelter not yet identified"),MATCH($B24&amp;$D24,'Smelter Look-up'!$J:$J,0),MATCH($B24&amp;$C24,'Smelter Look-up'!$J:$J,0)))</f>
        <v>597</v>
      </c>
      <c r="X24" s="227">
        <f t="shared" ca="1" si="3"/>
        <v>0</v>
      </c>
      <c r="AB24" s="228" t="str">
        <f t="shared" si="4"/>
        <v>TungstenJiangxi Yaosheng Tungsten Co., Ltd.</v>
      </c>
    </row>
    <row r="25" spans="1:28" s="227" customFormat="1" ht="75.599999999999994">
      <c r="A25" s="182" t="s">
        <v>136</v>
      </c>
      <c r="B25" s="182" t="s">
        <v>1101</v>
      </c>
      <c r="C25" s="186" t="s">
        <v>146</v>
      </c>
      <c r="D25" s="230"/>
      <c r="E25" s="182" t="str">
        <f ca="1">IF(ISERROR($V25),"",OFFSET('Smelter Look-up'!$D$4,$V25-4,0)&amp;"")</f>
        <v>CHINA</v>
      </c>
      <c r="F25" s="182" t="str">
        <f ca="1">IF(ISERROR($V25),"",OFFSET('Smelter Look-up'!$E$4,$V25-4,0))</f>
        <v>CID002319</v>
      </c>
      <c r="G25" s="182" t="str">
        <f ca="1">IF(C25=$X$4,IF(ISERROR($V25),"Enter smelter details","RMI"),IF(ISERROR($V25),"",OFFSET('Smelter Look-up'!$F$4,$V25-4,0)))</f>
        <v>RMI</v>
      </c>
      <c r="H25" s="183">
        <f ca="1">IF(ISERROR($V25),"",OFFSET('Smelter Look-up'!$G$4,$V25-4,0))</f>
        <v>0</v>
      </c>
      <c r="I25" s="184" t="str">
        <f ca="1">IF(ISERROR($V25),"",OFFSET('Smelter Look-up'!$H$4,$V25-4,0))</f>
        <v>Wen Shan</v>
      </c>
      <c r="J25" s="184" t="str">
        <f ca="1">IF(ISERROR($V25),"",OFFSET('Smelter Look-up'!$I$4,$V25-4,0))</f>
        <v>Yunnan Sheng</v>
      </c>
      <c r="K25" s="224"/>
      <c r="L25" s="224"/>
      <c r="M25" s="224"/>
      <c r="N25" s="224"/>
      <c r="O25" s="224"/>
      <c r="P25" s="185"/>
      <c r="Q25" s="225"/>
      <c r="R25" s="182" t="str">
        <f ca="1">IF(ISERROR($V25),"",OFFSET('Smelter Look-up'!$C$4,$V25-4,0)&amp;"")</f>
        <v>Malipo Haiyu Tungsten Co., Ltd.</v>
      </c>
      <c r="S25" s="181" t="str">
        <f t="shared" ca="1" si="2"/>
        <v>CN</v>
      </c>
      <c r="T25" s="181" t="str">
        <f ca="1">IF(B25="","",IF(ISERROR(MATCH($J25,SorP!$B$1:$B$6226,0)),"",INDIRECT("'SorP'!$A$"&amp;MATCH($S25&amp;$J25,SorP!C:C,0))))</f>
        <v>CN-YN</v>
      </c>
      <c r="U25" s="201"/>
      <c r="V25" s="226">
        <f>IF(C25="",NA(),IF(OR(C25="Smelter not listed",C25="Smelter not yet identified"),MATCH($B25&amp;$D25,'Smelter Look-up'!$J:$J,0),MATCH($B25&amp;$C25,'Smelter Look-up'!$J:$J,0)))</f>
        <v>610</v>
      </c>
      <c r="X25" s="227">
        <f t="shared" ca="1" si="3"/>
        <v>0</v>
      </c>
      <c r="AB25" s="228" t="str">
        <f t="shared" si="4"/>
        <v>TungstenMalipo Haiyu Tungsten Co., Ltd.</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5" t="str">
        <f>IF(LEN(A2504)=0,"",INDEX('Smelter Look-up'!$A:$A,MATCH($A2504,'Smelter Look-up'!$E:$E,0)))</f>
        <v/>
      </c>
      <c r="C2504" s="186" t="str">
        <f>IF(LEN(A2504)=0,"",INDEX('Smelter Look-up'!$C:$C,MATCH($A2504,'Smelter Look-up'!$E:$E,0)))</f>
        <v/>
      </c>
      <c r="D2504" s="288"/>
      <c r="E2504" s="285" t="str">
        <f ca="1">IF(ISERROR($V2504),"",OFFSET('Smelter Look-up'!$D$4,$V2504-4,0)&amp;"")</f>
        <v/>
      </c>
      <c r="F2504" s="285" t="str">
        <f ca="1">IF(ISERROR($V2504),"",OFFSET('Smelter Look-up'!$E$4,$V2504-4,0))</f>
        <v/>
      </c>
      <c r="G2504" s="285" t="str">
        <f ca="1">IF(C2504=$X$4,IF(ISERROR($V2504),"Enter smelter details","RMI"),IF(ISERROR($V2504),"",OFFSET('Smelter Look-up'!$F$4,$V2504-4,0)))</f>
        <v/>
      </c>
      <c r="H2504" s="289" t="str">
        <f ca="1">IF(ISERROR($V2504),"",OFFSET('Smelter Look-up'!$G$4,$V2504-4,0))</f>
        <v/>
      </c>
      <c r="I2504" s="290" t="str">
        <f ca="1">IF(ISERROR($V2504),"",OFFSET('Smelter Look-up'!$H$4,$V2504-4,0))</f>
        <v/>
      </c>
      <c r="J2504" s="291" t="str">
        <f ca="1">IF(ISERROR($V2504),"",OFFSET('Smelter Look-up'!$I$4,$V2504-4,0))</f>
        <v/>
      </c>
      <c r="K2504" s="224"/>
      <c r="L2504" s="224"/>
      <c r="M2504" s="224"/>
      <c r="N2504" s="224"/>
      <c r="O2504" s="224"/>
      <c r="P2504" s="287"/>
      <c r="Q2504" s="284"/>
      <c r="R2504" s="286" t="str">
        <f ca="1">IF(ISERROR($V2504),"",OFFSET('Smelter Look-up'!$C$4,$V2504-4,0)&amp;"")</f>
        <v/>
      </c>
      <c r="S2504" s="283"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A98fmlfEW9fZUHg+AxQnLInHGxueK6X27w9Vo9AmSPxy391IoROBQeFprctRr4WRCjtcinAeOtJuRNHmo/YkBw==" saltValue="WdOfeCWOAljRt+M2zHTfB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102" type="noConversion"/>
  <conditionalFormatting sqref="B5:B2504">
    <cfRule type="expression" dxfId="17" priority="2" stopIfTrue="1">
      <formula>IF(B5="",TRUE)</formula>
    </cfRule>
    <cfRule type="expression" dxfId="16" priority="3" stopIfTrue="1">
      <formula>IF(AND(COUNTIF(MetalSmelter,B5&amp;C5)=0,LEN(C5)&gt;0),TRUE,FALSE)</formula>
    </cfRule>
  </conditionalFormatting>
  <conditionalFormatting sqref="C5:C2504">
    <cfRule type="expression" dxfId="15" priority="10" stopIfTrue="1">
      <formula>IF(AND(B5&lt;&gt;"",C5=""),TRUE)</formula>
    </cfRule>
  </conditionalFormatting>
  <conditionalFormatting sqref="D5:D2504">
    <cfRule type="expression" dxfId="14" priority="14" stopIfTrue="1">
      <formula>IF(AND(LEN($C5)&gt;0,AND($C5&lt;&gt;"Smelter Not Listed",ISBLANK($D5))),1,0)</formula>
    </cfRule>
    <cfRule type="expression" dxfId="13" priority="21" stopIfTrue="1">
      <formula>IF(AND(D5="",$C5=$X$4),TRUE)</formula>
    </cfRule>
    <cfRule type="expression" dxfId="12" priority="22" stopIfTrue="1">
      <formula>IF(FIND("!",D5),TRUE)</formula>
    </cfRule>
  </conditionalFormatting>
  <conditionalFormatting sqref="E5:E2504 R5:R2504">
    <cfRule type="expression" dxfId="11" priority="8" stopIfTrue="1">
      <formula>IF(AND(E5="",$C5=$X$4),TRUE)</formula>
    </cfRule>
    <cfRule type="expression" dxfId="10" priority="9" stopIfTrue="1">
      <formula>IF(FIND("!",E5),TRUE)</formula>
    </cfRule>
  </conditionalFormatting>
  <conditionalFormatting sqref="F5:F2504">
    <cfRule type="expression" dxfId="9" priority="6" stopIfTrue="1">
      <formula>IF(AND(LEN($A5)&gt;0,$A5&lt;&gt;$F5),TRUE,FALSE)</formula>
    </cfRule>
  </conditionalFormatting>
  <conditionalFormatting sqref="G5:G2504">
    <cfRule type="expression" dxfId="8" priority="23" stopIfTrue="1">
      <formula>IF(FIND("Enter smelter details",G5),TRUE)</formula>
    </cfRule>
  </conditionalFormatting>
  <conditionalFormatting sqref="A5:A25">
    <cfRule type="expression" dxfId="7" priority="1" stopIfTrue="1">
      <formula>IF(AND(LEN($A5)&gt;0,$A5&lt;&gt;$F5),TRUE,FALSE)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s://www.responsiblemineralsinitiative.org/facilities-lists/active-conformant-facilities-list/"/>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7"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5"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88" t="str">
        <f ca="1">OFFSET(L!$C$1,MATCH("Checker"&amp;ADDRESS(ROW(),COLUMN(),4),L!$A:$A,0)-1,SL,,)</f>
        <v>To ensure all required fields have been populated before submitting to your customers review form for any line items highlighted in red</v>
      </c>
      <c r="B1" s="388"/>
      <c r="C1" s="388"/>
      <c r="D1" s="119" t="str">
        <f ca="1">OFFSET(L!$C$1,MATCH("Checker"&amp;ADDRESS(ROW(),COLUMN(),4),L!$A:$A,0)-1,SL,,)</f>
        <v>Required fields remaining to be completed</v>
      </c>
      <c r="E1" s="20" t="s">
        <v>779</v>
      </c>
    </row>
    <row r="2" spans="1:10" ht="16.2">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Sparkle Power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Sean Liu</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Seanl@sparklepower.com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408-519-8888 ext 141</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Sean Liu</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Seanl@sparklepower.com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45777</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Tantalum  (*)</v>
      </c>
      <c r="B39" s="267"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7"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7"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7"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http://www.sparklepower.com/suppCMRT.html</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2" type="noConversion"/>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6" customWidth="1"/>
    <col min="2" max="2" width="39.81640625" style="279" customWidth="1"/>
    <col min="3" max="3" width="39.81640625" style="276" customWidth="1"/>
    <col min="4" max="4" width="58.81640625" style="276" customWidth="1"/>
    <col min="5" max="5" width="1.6328125" style="276" customWidth="1"/>
    <col min="6" max="6" width="9" style="276" customWidth="1"/>
    <col min="7" max="16384" width="8.81640625" style="277"/>
  </cols>
  <sheetData>
    <row r="1" spans="1:6" s="21" customFormat="1" ht="35.1" customHeight="1" thickTop="1">
      <c r="A1" s="390" t="str">
        <f ca="1">OFFSET(L!$C$1,MATCH("Product List"&amp;ADDRESS(ROW(),COLUMN(),4),L!$A:$A,0)-1,SL,,)</f>
        <v>Completion required only if reporting level "Product (or List of Products)" selected on the 'Declaration' worksheet.</v>
      </c>
      <c r="B1" s="391"/>
      <c r="C1" s="391"/>
      <c r="D1" s="391"/>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89" t="s">
        <v>869</v>
      </c>
      <c r="C4" s="389"/>
      <c r="D4" s="389"/>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3"/>
      <c r="C6" s="98"/>
      <c r="D6" s="98"/>
      <c r="E6" s="275"/>
    </row>
    <row r="7" spans="1:6" ht="15">
      <c r="A7" s="129"/>
      <c r="B7" s="273"/>
      <c r="C7" s="98"/>
      <c r="D7" s="98"/>
      <c r="E7" s="275"/>
    </row>
    <row r="8" spans="1:6" ht="15">
      <c r="A8" s="129"/>
      <c r="B8" s="273"/>
      <c r="C8" s="98"/>
      <c r="D8" s="98"/>
      <c r="E8" s="275"/>
    </row>
    <row r="9" spans="1:6" ht="15">
      <c r="A9" s="129"/>
      <c r="B9" s="273"/>
      <c r="C9" s="98"/>
      <c r="D9" s="98"/>
      <c r="E9" s="275"/>
    </row>
    <row r="10" spans="1:6" ht="15">
      <c r="A10" s="129"/>
      <c r="B10" s="273"/>
      <c r="C10" s="98"/>
      <c r="D10" s="98"/>
      <c r="E10" s="275"/>
    </row>
    <row r="11" spans="1:6" ht="15">
      <c r="A11" s="129"/>
      <c r="B11" s="273"/>
      <c r="C11" s="98"/>
      <c r="D11" s="98"/>
      <c r="E11" s="275"/>
    </row>
    <row r="12" spans="1:6" ht="15">
      <c r="A12" s="129"/>
      <c r="B12" s="273"/>
      <c r="C12" s="98"/>
      <c r="D12" s="98"/>
      <c r="E12" s="275"/>
    </row>
    <row r="13" spans="1:6" ht="15">
      <c r="A13" s="129"/>
      <c r="B13" s="273"/>
      <c r="C13" s="98"/>
      <c r="D13" s="98"/>
      <c r="E13" s="275"/>
    </row>
    <row r="14" spans="1:6" ht="15">
      <c r="A14" s="129"/>
      <c r="B14" s="273"/>
      <c r="C14" s="98"/>
      <c r="D14" s="98"/>
      <c r="E14" s="275"/>
    </row>
    <row r="15" spans="1:6" ht="15">
      <c r="A15" s="129"/>
      <c r="B15" s="273"/>
      <c r="C15" s="98"/>
      <c r="D15" s="98"/>
      <c r="E15" s="275"/>
    </row>
    <row r="16" spans="1:6" ht="15">
      <c r="A16" s="129"/>
      <c r="B16" s="273"/>
      <c r="C16" s="98"/>
      <c r="D16" s="98"/>
      <c r="E16" s="275"/>
    </row>
    <row r="17" spans="1:5" ht="15">
      <c r="A17" s="129"/>
      <c r="B17" s="273"/>
      <c r="C17" s="98"/>
      <c r="D17" s="98"/>
      <c r="E17" s="275"/>
    </row>
    <row r="18" spans="1:5" ht="15">
      <c r="A18" s="129"/>
      <c r="B18" s="273"/>
      <c r="C18" s="98"/>
      <c r="D18" s="98"/>
      <c r="E18" s="275"/>
    </row>
    <row r="19" spans="1:5" ht="15">
      <c r="A19" s="129"/>
      <c r="B19" s="273"/>
      <c r="C19" s="98"/>
      <c r="D19" s="98"/>
      <c r="E19" s="275"/>
    </row>
    <row r="20" spans="1:5" ht="15">
      <c r="A20" s="129"/>
      <c r="B20" s="273"/>
      <c r="C20" s="98"/>
      <c r="D20" s="98"/>
      <c r="E20" s="275"/>
    </row>
    <row r="21" spans="1:5" ht="15">
      <c r="A21" s="129"/>
      <c r="B21" s="273"/>
      <c r="C21" s="98"/>
      <c r="D21" s="98"/>
      <c r="E21" s="275"/>
    </row>
    <row r="22" spans="1:5" ht="15">
      <c r="A22" s="129"/>
      <c r="B22" s="273"/>
      <c r="C22" s="98"/>
      <c r="D22" s="98"/>
      <c r="E22" s="275"/>
    </row>
    <row r="23" spans="1:5" ht="15">
      <c r="A23" s="129"/>
      <c r="B23" s="273"/>
      <c r="C23" s="98"/>
      <c r="D23" s="98"/>
      <c r="E23" s="275"/>
    </row>
    <row r="24" spans="1:5" ht="15">
      <c r="A24" s="129"/>
      <c r="B24" s="273"/>
      <c r="C24" s="98"/>
      <c r="D24" s="98"/>
      <c r="E24" s="275"/>
    </row>
    <row r="25" spans="1:5" ht="15">
      <c r="A25" s="129"/>
      <c r="B25" s="273"/>
      <c r="C25" s="98"/>
      <c r="D25" s="98"/>
      <c r="E25" s="275"/>
    </row>
    <row r="26" spans="1:5" ht="15">
      <c r="A26" s="129"/>
      <c r="B26" s="273"/>
      <c r="C26" s="98"/>
      <c r="D26" s="98"/>
      <c r="E26" s="275"/>
    </row>
    <row r="27" spans="1:5" ht="15">
      <c r="A27" s="129"/>
      <c r="B27" s="273"/>
      <c r="C27" s="98"/>
      <c r="D27" s="98"/>
      <c r="E27" s="275"/>
    </row>
    <row r="28" spans="1:5" ht="15">
      <c r="A28" s="129"/>
      <c r="B28" s="273"/>
      <c r="C28" s="98"/>
      <c r="D28" s="98"/>
      <c r="E28" s="275"/>
    </row>
    <row r="29" spans="1:5" ht="15">
      <c r="A29" s="129"/>
      <c r="B29" s="273"/>
      <c r="C29" s="98"/>
      <c r="D29" s="98"/>
      <c r="E29" s="275"/>
    </row>
    <row r="30" spans="1:5" ht="15">
      <c r="A30" s="129"/>
      <c r="B30" s="273"/>
      <c r="C30" s="98"/>
      <c r="D30" s="98"/>
      <c r="E30" s="275"/>
    </row>
    <row r="31" spans="1:5" ht="15">
      <c r="A31" s="129"/>
      <c r="B31" s="273"/>
      <c r="C31" s="98"/>
      <c r="D31" s="98"/>
      <c r="E31" s="275"/>
    </row>
    <row r="32" spans="1:5" ht="15">
      <c r="A32" s="129"/>
      <c r="B32" s="273"/>
      <c r="C32" s="98"/>
      <c r="D32" s="98"/>
      <c r="E32" s="275"/>
    </row>
    <row r="33" spans="1:5" ht="15">
      <c r="A33" s="129"/>
      <c r="B33" s="273"/>
      <c r="C33" s="98"/>
      <c r="D33" s="98"/>
      <c r="E33" s="275"/>
    </row>
    <row r="34" spans="1:5" ht="15">
      <c r="A34" s="129"/>
      <c r="B34" s="273"/>
      <c r="C34" s="98"/>
      <c r="D34" s="98"/>
      <c r="E34" s="275"/>
    </row>
    <row r="35" spans="1:5" ht="15">
      <c r="A35" s="129"/>
      <c r="B35" s="273"/>
      <c r="C35" s="98"/>
      <c r="D35" s="98"/>
      <c r="E35" s="275"/>
    </row>
    <row r="36" spans="1:5" ht="15">
      <c r="A36" s="129"/>
      <c r="B36" s="273"/>
      <c r="C36" s="98"/>
      <c r="D36" s="98"/>
      <c r="E36" s="275"/>
    </row>
    <row r="37" spans="1:5" ht="15">
      <c r="A37" s="129"/>
      <c r="B37" s="273"/>
      <c r="C37" s="98"/>
      <c r="D37" s="98"/>
      <c r="E37" s="275"/>
    </row>
    <row r="38" spans="1:5" ht="15">
      <c r="A38" s="129"/>
      <c r="B38" s="273"/>
      <c r="C38" s="98"/>
      <c r="D38" s="98"/>
      <c r="E38" s="275"/>
    </row>
    <row r="39" spans="1:5" ht="15">
      <c r="A39" s="129"/>
      <c r="B39" s="273"/>
      <c r="C39" s="98"/>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5">
      <c r="A1997" s="129"/>
      <c r="B1997" s="273"/>
      <c r="C1997" s="98"/>
      <c r="D1997" s="98"/>
      <c r="E1997" s="275"/>
    </row>
    <row r="1998" spans="1:5" ht="15">
      <c r="A1998" s="129"/>
      <c r="B1998" s="273"/>
      <c r="C1998" s="98"/>
      <c r="D1998" s="98"/>
      <c r="E1998" s="275"/>
    </row>
    <row r="1999" spans="1:5" ht="15">
      <c r="A1999" s="129"/>
      <c r="B1999" s="273"/>
      <c r="C1999" s="98"/>
      <c r="D1999" s="98"/>
      <c r="E1999" s="275"/>
    </row>
    <row r="2000" spans="1:5" ht="15">
      <c r="A2000" s="129"/>
      <c r="B2000" s="273"/>
      <c r="C2000" s="98"/>
      <c r="D2000" s="98"/>
      <c r="E2000" s="275"/>
    </row>
    <row r="2001" spans="1:5" ht="15">
      <c r="A2001" s="129"/>
      <c r="B2001" s="273"/>
      <c r="C2001" s="98"/>
      <c r="D2001" s="98"/>
      <c r="E2001" s="275"/>
    </row>
    <row r="2002" spans="1:5" ht="15">
      <c r="A2002" s="129"/>
      <c r="B2002" s="273"/>
      <c r="C2002" s="98"/>
      <c r="D2002" s="98"/>
      <c r="E2002" s="275"/>
    </row>
    <row r="2003" spans="1:5" ht="15">
      <c r="A2003" s="129"/>
      <c r="B2003" s="273"/>
      <c r="C2003" s="98"/>
      <c r="D2003" s="98"/>
      <c r="E2003" s="275"/>
    </row>
    <row r="2004" spans="1:5" ht="15">
      <c r="A2004" s="129"/>
      <c r="B2004" s="273"/>
      <c r="C2004" s="98"/>
      <c r="D2004" s="98"/>
      <c r="E2004" s="275"/>
    </row>
    <row r="2005" spans="1:5" ht="15">
      <c r="A2005" s="129"/>
      <c r="B2005" s="273"/>
      <c r="C2005" s="98"/>
      <c r="D2005" s="98"/>
      <c r="E2005" s="275"/>
    </row>
    <row r="2006" spans="1:5" ht="13.35" customHeight="1" thickBot="1">
      <c r="A2006" s="130"/>
      <c r="B2006" s="392" t="str">
        <f ca="1">OFFSET(L!$C$1,MATCH("General"&amp;"Cpy",L!$A:$A,0)-1,SL,,)</f>
        <v>© 2025 Responsible Minerals Initiative. All rights reserved.</v>
      </c>
      <c r="C2006" s="392"/>
      <c r="D2006" s="392"/>
      <c r="E2006" s="278"/>
    </row>
    <row r="2007" spans="1:5" ht="13.2" thickTop="1">
      <c r="D2007" s="2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2"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3"/>
      <c r="C1" s="393"/>
      <c r="D1" s="393"/>
      <c r="E1" s="393"/>
      <c r="F1" s="393"/>
      <c r="G1" s="393"/>
    </row>
    <row r="2" spans="1:11">
      <c r="A2" s="394"/>
      <c r="B2" s="394"/>
      <c r="C2" s="394"/>
      <c r="D2" s="394"/>
      <c r="E2" s="394"/>
      <c r="F2" s="394"/>
      <c r="G2" s="394"/>
      <c r="H2" s="394"/>
      <c r="I2" s="394"/>
    </row>
    <row r="3" spans="1:11">
      <c r="A3" s="394"/>
      <c r="B3" s="394"/>
      <c r="C3" s="394"/>
      <c r="D3" s="394"/>
      <c r="E3" s="394"/>
      <c r="F3" s="394"/>
      <c r="G3" s="394"/>
      <c r="H3" s="394"/>
      <c r="I3" s="394"/>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2"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2"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2"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2"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2"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2"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2"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2"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2"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2"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2"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2"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2"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2"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2"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2"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2"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2"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2"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2"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2"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2"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2"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2"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2"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2"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2"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2"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2"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2"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2"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2"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2"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2"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2"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2"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2"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2"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2"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2"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2"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2"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2"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2"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2"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2"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2"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2"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2"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2"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2"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2"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2"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2"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2"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2"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2"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2"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2"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2"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2"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2"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2"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2"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2"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2"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2"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2"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2"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2"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2"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2"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2"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2"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2"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2"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2"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2"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2"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2"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2"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2"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2"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2"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2"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2"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2"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2"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2"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2"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2"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2"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2"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2"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2"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2"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2"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2"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2"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2"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2"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2"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2"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2"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2"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2"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2"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2"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2"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2"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2"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2"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2"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2"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2"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2"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2"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2"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2"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2"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2"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2"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2"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2"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2"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2"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2"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2"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2"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2"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2"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2"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2"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2"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2"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2"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2"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2"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2"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2"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2"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2"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2"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2"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2"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2"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2"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2"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2"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2"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2"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2"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2"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2"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2"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2"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2"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2"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2"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2"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2"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2"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2"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2"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2"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2"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2"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2"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2"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2"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2"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2"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2"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2"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2"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2"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2"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2"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2"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2"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2"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2"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2"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2"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2"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2"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2"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2"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2"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2"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2"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2"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2"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2"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2"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2"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2"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2"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2"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2"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2"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2"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2"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2"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2"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2"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2"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2"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2"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2"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2"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2"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2"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2"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2"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2"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2"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2"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2"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2"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2"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2"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2"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2"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2"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2"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2"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2"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2"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2"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2"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2"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2"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2"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2"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2"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2"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2"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2"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2"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2"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2"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2"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2"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2"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2"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2"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2"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2"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2"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2"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2"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2"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2"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2"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2"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2"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2"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2"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2"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2"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2"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2"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2"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2"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2"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2"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2"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2"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2"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2"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2"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2"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2"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2"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2"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2"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2"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2"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2"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2"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2"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2"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2"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2"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2"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2"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2"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2"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2"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2"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2"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2"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2"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2"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2"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2"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2"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2"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2"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2"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2"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2"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2"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2"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2"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2"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2"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2"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2"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2"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2"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2"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2"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2"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2"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2"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2"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2"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2"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2"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2"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2"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2"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2"/>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2"/>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2" t="s">
        <v>15709</v>
      </c>
      <c r="I598" s="282"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2" t="s">
        <v>15659</v>
      </c>
      <c r="I601" s="282"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2" t="s">
        <v>15659</v>
      </c>
      <c r="I602" s="282"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2" t="s">
        <v>1784</v>
      </c>
      <c r="I603" s="282"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2" t="s">
        <v>1779</v>
      </c>
      <c r="I604" s="282"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2" t="s">
        <v>15708</v>
      </c>
      <c r="I605" s="282"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2" t="s">
        <v>13740</v>
      </c>
      <c r="I606" s="282"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2" t="s">
        <v>15660</v>
      </c>
      <c r="I607" s="282"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2" t="s">
        <v>15318</v>
      </c>
      <c r="I608" s="282"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2" t="s">
        <v>15661</v>
      </c>
      <c r="I609" s="282"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2" t="s">
        <v>15662</v>
      </c>
      <c r="I610" s="282"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2" t="s">
        <v>1794</v>
      </c>
      <c r="I611" s="282"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2" type="noConversion"/>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3"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5" t="s">
        <v>14113</v>
      </c>
      <c r="G31" s="268"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5" t="s">
        <v>14114</v>
      </c>
      <c r="G32" s="268"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5" t="s">
        <v>14115</v>
      </c>
      <c r="G33" s="268"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5" t="s">
        <v>14117</v>
      </c>
      <c r="G35" s="269"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3"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3"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3"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3"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3"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3"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5.2">
      <c r="A62" s="155" t="str">
        <f t="shared" si="4"/>
        <v>InstructionsA65</v>
      </c>
      <c r="B62" s="155" t="s">
        <v>517</v>
      </c>
      <c r="C62" s="155" t="s">
        <v>621</v>
      </c>
      <c r="D62" s="155" t="s">
        <v>12353</v>
      </c>
      <c r="E62" s="155" t="s">
        <v>14034</v>
      </c>
      <c r="F62" s="263"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03.60000000000002">
      <c r="A66" s="155" t="str">
        <f t="shared" si="4"/>
        <v>InstructionsA69</v>
      </c>
      <c r="B66" s="155" t="s">
        <v>517</v>
      </c>
      <c r="C66" s="155" t="s">
        <v>628</v>
      </c>
      <c r="D66" s="155" t="s">
        <v>13104</v>
      </c>
      <c r="E66" s="258" t="s">
        <v>13235</v>
      </c>
      <c r="F66" s="155" t="s">
        <v>14145</v>
      </c>
      <c r="G66" s="270"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0" t="s">
        <v>13408</v>
      </c>
      <c r="H68" s="143" t="s">
        <v>13356</v>
      </c>
      <c r="I68" s="155" t="s">
        <v>13394</v>
      </c>
      <c r="J68" s="155" t="s">
        <v>13384</v>
      </c>
      <c r="K68" s="232" t="s">
        <v>13206</v>
      </c>
      <c r="L68" s="238" t="s">
        <v>13364</v>
      </c>
      <c r="M68" s="155" t="s">
        <v>13348</v>
      </c>
    </row>
    <row r="69" spans="1:15" ht="289.8">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6">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7">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3"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3"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3"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3"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2" t="s">
        <v>14854</v>
      </c>
      <c r="F174" s="263" t="s">
        <v>14896</v>
      </c>
      <c r="G174" s="262" t="s">
        <v>14855</v>
      </c>
      <c r="H174" s="262" t="s">
        <v>14856</v>
      </c>
      <c r="I174" s="262" t="s">
        <v>14857</v>
      </c>
      <c r="J174" s="262" t="s">
        <v>14858</v>
      </c>
      <c r="K174" s="262" t="s">
        <v>14859</v>
      </c>
      <c r="L174" s="262" t="s">
        <v>14860</v>
      </c>
      <c r="M174" s="262"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4"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4"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4"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4"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3"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3"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3"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3"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3"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3"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3"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3"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3"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4">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3"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1.4">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1.4">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1.4">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9">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9">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9">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9">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1"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1"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1"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1"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1"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1"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2"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Paul Yeh</cp:lastModifiedBy>
  <cp:lastPrinted>2015-04-21T20:47:43Z</cp:lastPrinted>
  <dcterms:created xsi:type="dcterms:W3CDTF">2010-06-21T21:00:23Z</dcterms:created>
  <dcterms:modified xsi:type="dcterms:W3CDTF">2025-05-09T16:57:02Z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